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C:\Users\user\Desktop\1.TENDERI 2019 Noe-dek-2020-2021 MoTC\2.LRCP\2.works\6. TENDER 6\Lot 3\RFB\za objava\"/>
    </mc:Choice>
  </mc:AlternateContent>
  <xr:revisionPtr revIDLastSave="0" documentId="13_ncr:1_{B1E01095-3CAC-4E7F-8605-06E3EBEC8080}" xr6:coauthVersionLast="47" xr6:coauthVersionMax="47" xr10:uidLastSave="{00000000-0000-0000-0000-000000000000}"/>
  <bookViews>
    <workbookView xWindow="3495" yWindow="1590" windowWidth="23010" windowHeight="12360" tabRatio="1000" activeTab="1" xr2:uid="{00000000-000D-0000-FFFF-FFFF00000000}"/>
  </bookViews>
  <sheets>
    <sheet name="Општина Битола" sheetId="2" r:id="rId1"/>
    <sheet name="Тендер6-Дел 3-Рекапитулар" sheetId="3" r:id="rId2"/>
  </sheets>
  <externalReferences>
    <externalReference r:id="rId3"/>
  </externalReferences>
  <definedNames>
    <definedName name="bazag2">[1]Baza!$B$1:$D$82</definedName>
    <definedName name="_xlnm.Print_Area" localSheetId="0">'Општина Битола'!$A$1:$H$66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3" i="2" l="1"/>
  <c r="H93" i="2"/>
  <c r="H91" i="2"/>
  <c r="H92" i="2"/>
  <c r="H57" i="2"/>
  <c r="H362" i="2"/>
  <c r="H56" i="2"/>
  <c r="H396" i="2"/>
  <c r="H397" i="2"/>
  <c r="H398" i="2"/>
  <c r="H395" i="2"/>
  <c r="H394" i="2"/>
  <c r="H385" i="2"/>
  <c r="H386" i="2"/>
  <c r="H387" i="2"/>
  <c r="H388" i="2"/>
  <c r="H389" i="2"/>
  <c r="H390" i="2"/>
  <c r="H384" i="2"/>
  <c r="H374" i="2"/>
  <c r="H373" i="2"/>
  <c r="H402" i="2"/>
  <c r="H403" i="2"/>
  <c r="H404" i="2"/>
  <c r="H405" i="2"/>
  <c r="H399" i="2" l="1"/>
  <c r="H435" i="2" s="1"/>
  <c r="H419" i="2"/>
  <c r="H344" i="2" l="1"/>
  <c r="H537" i="2" l="1"/>
  <c r="H536" i="2"/>
  <c r="H535" i="2"/>
  <c r="F533" i="2"/>
  <c r="H533" i="2" s="1"/>
  <c r="H532" i="2"/>
  <c r="H531" i="2"/>
  <c r="H530" i="2"/>
  <c r="H529" i="2"/>
  <c r="H528" i="2"/>
  <c r="H527" i="2"/>
  <c r="H538" i="2" l="1"/>
  <c r="H547" i="2" s="1"/>
  <c r="H420" i="2"/>
  <c r="H421" i="2" s="1"/>
  <c r="H437" i="2" s="1"/>
  <c r="H416" i="2"/>
  <c r="H415" i="2"/>
  <c r="H413" i="2"/>
  <c r="H412" i="2"/>
  <c r="H411" i="2"/>
  <c r="H410" i="2"/>
  <c r="F408" i="2"/>
  <c r="H408" i="2" s="1"/>
  <c r="H407" i="2"/>
  <c r="H406" i="2"/>
  <c r="H417" i="2" l="1"/>
  <c r="H436" i="2" s="1"/>
  <c r="H514" i="2"/>
  <c r="H524" i="2" s="1"/>
  <c r="H546" i="2" s="1"/>
  <c r="H511" i="2"/>
  <c r="H510" i="2"/>
  <c r="H509" i="2"/>
  <c r="H508" i="2"/>
  <c r="H507" i="2"/>
  <c r="H506" i="2"/>
  <c r="H505" i="2"/>
  <c r="H504" i="2"/>
  <c r="H502" i="2"/>
  <c r="H501" i="2"/>
  <c r="H500" i="2"/>
  <c r="H499" i="2"/>
  <c r="H498" i="2"/>
  <c r="H497" i="2"/>
  <c r="H496" i="2"/>
  <c r="H495" i="2"/>
  <c r="H494" i="2"/>
  <c r="H493" i="2"/>
  <c r="H490" i="2"/>
  <c r="H489" i="2"/>
  <c r="H488" i="2"/>
  <c r="H487" i="2"/>
  <c r="H486" i="2"/>
  <c r="H485" i="2"/>
  <c r="H482" i="2"/>
  <c r="H481" i="2"/>
  <c r="H480" i="2"/>
  <c r="H479" i="2"/>
  <c r="H476" i="2"/>
  <c r="H475" i="2"/>
  <c r="H474" i="2"/>
  <c r="H473" i="2"/>
  <c r="H472" i="2"/>
  <c r="H469" i="2"/>
  <c r="H468" i="2"/>
  <c r="H467" i="2"/>
  <c r="H466" i="2"/>
  <c r="H465" i="2"/>
  <c r="H464" i="2"/>
  <c r="H483" i="2" l="1"/>
  <c r="H543" i="2" s="1"/>
  <c r="H477" i="2"/>
  <c r="H542" i="2" s="1"/>
  <c r="H491" i="2"/>
  <c r="H544" i="2" s="1"/>
  <c r="H512" i="2"/>
  <c r="H545" i="2" s="1"/>
  <c r="H470" i="2"/>
  <c r="H541" i="2" s="1"/>
  <c r="H548" i="2" l="1"/>
  <c r="H554" i="2" s="1"/>
  <c r="H6" i="3" s="1"/>
  <c r="I6" i="3" s="1"/>
  <c r="J6" i="3" s="1"/>
  <c r="H361" i="2" l="1"/>
  <c r="H369" i="2" s="1"/>
  <c r="H358" i="2"/>
  <c r="H357" i="2"/>
  <c r="H356" i="2"/>
  <c r="H355" i="2"/>
  <c r="H354" i="2"/>
  <c r="F352" i="2"/>
  <c r="H352" i="2" s="1"/>
  <c r="H349" i="2"/>
  <c r="H348" i="2"/>
  <c r="H345" i="2"/>
  <c r="H343" i="2"/>
  <c r="H342" i="2"/>
  <c r="H341" i="2"/>
  <c r="H327" i="2"/>
  <c r="H328" i="2" s="1"/>
  <c r="H334" i="2" s="1"/>
  <c r="H324" i="2"/>
  <c r="H323" i="2"/>
  <c r="H322" i="2"/>
  <c r="H321" i="2"/>
  <c r="H320" i="2"/>
  <c r="F318" i="2"/>
  <c r="H318" i="2" s="1"/>
  <c r="H315" i="2"/>
  <c r="H314" i="2"/>
  <c r="H311" i="2"/>
  <c r="H310" i="2"/>
  <c r="H309" i="2"/>
  <c r="H308" i="2"/>
  <c r="H307" i="2"/>
  <c r="H295" i="2"/>
  <c r="H296" i="2" s="1"/>
  <c r="H302" i="2" s="1"/>
  <c r="H292" i="2"/>
  <c r="H291" i="2"/>
  <c r="H290" i="2"/>
  <c r="H289" i="2"/>
  <c r="H288" i="2"/>
  <c r="F286" i="2"/>
  <c r="H286" i="2" s="1"/>
  <c r="H283" i="2"/>
  <c r="H282" i="2"/>
  <c r="H279" i="2"/>
  <c r="H278" i="2"/>
  <c r="H277" i="2"/>
  <c r="H276" i="2"/>
  <c r="H262" i="2"/>
  <c r="H263" i="2" s="1"/>
  <c r="H269" i="2" s="1"/>
  <c r="H259" i="2"/>
  <c r="H258" i="2"/>
  <c r="H257" i="2"/>
  <c r="H256" i="2"/>
  <c r="H255" i="2"/>
  <c r="F253" i="2"/>
  <c r="H253" i="2" s="1"/>
  <c r="H250" i="2"/>
  <c r="H249" i="2"/>
  <c r="H246" i="2"/>
  <c r="H245" i="2"/>
  <c r="H244" i="2"/>
  <c r="H243" i="2"/>
  <c r="H242" i="2"/>
  <c r="H229" i="2"/>
  <c r="H230" i="2" s="1"/>
  <c r="H236" i="2" s="1"/>
  <c r="H226" i="2"/>
  <c r="H225" i="2"/>
  <c r="H224" i="2"/>
  <c r="H223" i="2"/>
  <c r="H222" i="2"/>
  <c r="F220" i="2"/>
  <c r="H220" i="2" s="1"/>
  <c r="H217" i="2"/>
  <c r="H216" i="2"/>
  <c r="H213" i="2"/>
  <c r="H212" i="2"/>
  <c r="H211" i="2"/>
  <c r="H210" i="2"/>
  <c r="H194" i="2"/>
  <c r="H195" i="2" s="1"/>
  <c r="H201" i="2" s="1"/>
  <c r="H191" i="2"/>
  <c r="H190" i="2"/>
  <c r="H189" i="2"/>
  <c r="H188" i="2"/>
  <c r="H187" i="2"/>
  <c r="F185" i="2"/>
  <c r="H185" i="2" s="1"/>
  <c r="H182" i="2"/>
  <c r="H181" i="2"/>
  <c r="H178" i="2"/>
  <c r="H177" i="2"/>
  <c r="H176" i="2"/>
  <c r="H175" i="2"/>
  <c r="H159" i="2"/>
  <c r="H160" i="2" s="1"/>
  <c r="H166" i="2" s="1"/>
  <c r="H156" i="2"/>
  <c r="H155" i="2"/>
  <c r="H154" i="2"/>
  <c r="H153" i="2"/>
  <c r="H152" i="2"/>
  <c r="F150" i="2"/>
  <c r="H150" i="2" s="1"/>
  <c r="H147" i="2"/>
  <c r="H146" i="2"/>
  <c r="H143" i="2"/>
  <c r="H142" i="2"/>
  <c r="H141" i="2"/>
  <c r="H140" i="2"/>
  <c r="F126" i="2"/>
  <c r="H126" i="2" s="1"/>
  <c r="H127" i="2" s="1"/>
  <c r="H133" i="2" s="1"/>
  <c r="H123" i="2"/>
  <c r="F122" i="2"/>
  <c r="H122" i="2" s="1"/>
  <c r="H121" i="2"/>
  <c r="H120" i="2"/>
  <c r="H119" i="2"/>
  <c r="F117" i="2"/>
  <c r="H117" i="2" s="1"/>
  <c r="F114" i="2"/>
  <c r="H114" i="2" s="1"/>
  <c r="F113" i="2"/>
  <c r="H113" i="2" s="1"/>
  <c r="H110" i="2"/>
  <c r="H109" i="2"/>
  <c r="H108" i="2"/>
  <c r="F107" i="2"/>
  <c r="H107" i="2" s="1"/>
  <c r="H106" i="2"/>
  <c r="H99" i="2"/>
  <c r="H88" i="2"/>
  <c r="H87" i="2"/>
  <c r="H86" i="2"/>
  <c r="H85" i="2"/>
  <c r="H84" i="2"/>
  <c r="H83" i="2"/>
  <c r="H81" i="2"/>
  <c r="H78" i="2"/>
  <c r="H77" i="2"/>
  <c r="H74" i="2"/>
  <c r="H73" i="2"/>
  <c r="H72" i="2"/>
  <c r="H71" i="2"/>
  <c r="H346" i="2" l="1"/>
  <c r="H366" i="2" s="1"/>
  <c r="H148" i="2"/>
  <c r="H164" i="2" s="1"/>
  <c r="H218" i="2"/>
  <c r="H234" i="2" s="1"/>
  <c r="H312" i="2"/>
  <c r="H331" i="2" s="1"/>
  <c r="H157" i="2"/>
  <c r="H165" i="2" s="1"/>
  <c r="H79" i="2"/>
  <c r="H97" i="2" s="1"/>
  <c r="H144" i="2"/>
  <c r="H163" i="2" s="1"/>
  <c r="H227" i="2"/>
  <c r="H235" i="2" s="1"/>
  <c r="H280" i="2"/>
  <c r="H299" i="2" s="1"/>
  <c r="H284" i="2"/>
  <c r="H300" i="2" s="1"/>
  <c r="H115" i="2"/>
  <c r="H131" i="2" s="1"/>
  <c r="H350" i="2"/>
  <c r="H367" i="2" s="1"/>
  <c r="H260" i="2"/>
  <c r="H268" i="2" s="1"/>
  <c r="H124" i="2"/>
  <c r="H132" i="2" s="1"/>
  <c r="H359" i="2"/>
  <c r="H368" i="2" s="1"/>
  <c r="H192" i="2"/>
  <c r="H200" i="2" s="1"/>
  <c r="H293" i="2"/>
  <c r="H301" i="2" s="1"/>
  <c r="H179" i="2"/>
  <c r="H198" i="2" s="1"/>
  <c r="H247" i="2"/>
  <c r="H266" i="2" s="1"/>
  <c r="H316" i="2"/>
  <c r="H332" i="2" s="1"/>
  <c r="H325" i="2"/>
  <c r="H333" i="2" s="1"/>
  <c r="H183" i="2"/>
  <c r="H199" i="2" s="1"/>
  <c r="H214" i="2"/>
  <c r="H233" i="2" s="1"/>
  <c r="H251" i="2"/>
  <c r="H267" i="2" s="1"/>
  <c r="H111" i="2"/>
  <c r="H130" i="2" s="1"/>
  <c r="H89" i="2"/>
  <c r="H98" i="2" s="1"/>
  <c r="H75" i="2"/>
  <c r="H96" i="2" s="1"/>
  <c r="H370" i="2" l="1"/>
  <c r="H434" i="2" s="1"/>
  <c r="H237" i="2"/>
  <c r="H430" i="2" s="1"/>
  <c r="H202" i="2"/>
  <c r="H429" i="2" s="1"/>
  <c r="H167" i="2"/>
  <c r="H428" i="2" s="1"/>
  <c r="H335" i="2"/>
  <c r="H433" i="2" s="1"/>
  <c r="H303" i="2"/>
  <c r="H432" i="2" s="1"/>
  <c r="H270" i="2"/>
  <c r="H431" i="2" s="1"/>
  <c r="H134" i="2"/>
  <c r="H427" i="2" s="1"/>
  <c r="H100" i="2"/>
  <c r="H426" i="2" s="1"/>
  <c r="H48" i="2"/>
  <c r="H49" i="2"/>
  <c r="H47" i="2" l="1"/>
  <c r="H25" i="2" l="1"/>
  <c r="H26" i="2"/>
  <c r="H27" i="2"/>
  <c r="H28" i="2"/>
  <c r="H29" i="2"/>
  <c r="H55" i="2" l="1"/>
  <c r="H64" i="2" l="1"/>
  <c r="H42" i="2"/>
  <c r="H34" i="2"/>
  <c r="H52" i="2"/>
  <c r="H51" i="2"/>
  <c r="H50" i="2"/>
  <c r="H45" i="2"/>
  <c r="H41" i="2"/>
  <c r="H38" i="2"/>
  <c r="H37" i="2"/>
  <c r="H36" i="2"/>
  <c r="H35" i="2"/>
  <c r="H24" i="2"/>
  <c r="H39" i="2" l="1"/>
  <c r="H61" i="2" s="1"/>
  <c r="H43" i="2"/>
  <c r="H62" i="2" s="1"/>
  <c r="H30" i="2"/>
  <c r="H60" i="2" s="1"/>
  <c r="H53" i="2"/>
  <c r="H63" i="2" s="1"/>
  <c r="H65" i="2" l="1"/>
  <c r="H425" i="2" l="1"/>
  <c r="H438" i="2" s="1"/>
  <c r="H553" i="2" s="1"/>
  <c r="H5" i="3" s="1"/>
  <c r="I5" i="3" s="1"/>
  <c r="J5" i="3" l="1"/>
  <c r="J7" i="3" s="1"/>
</calcChain>
</file>

<file path=xl/sharedStrings.xml><?xml version="1.0" encoding="utf-8"?>
<sst xmlns="http://schemas.openxmlformats.org/spreadsheetml/2006/main" count="963" uniqueCount="285">
  <si>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</si>
  <si>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</si>
  <si>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</si>
  <si>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</si>
  <si>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</si>
  <si>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</si>
  <si>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</si>
  <si>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</si>
  <si>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</si>
  <si>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</si>
  <si>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</si>
  <si>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</si>
  <si>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</si>
  <si>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</si>
  <si>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</si>
  <si>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</si>
  <si>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</si>
  <si>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</si>
  <si>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</si>
  <si>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</si>
  <si>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</si>
  <si>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</si>
  <si>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</si>
  <si>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</si>
  <si>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</si>
  <si>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</si>
  <si>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</si>
  <si>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</si>
  <si>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</si>
  <si>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Ед. цена (ден. без ДДВ)</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</si>
  <si>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</si>
  <si>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</si>
  <si>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</si>
  <si>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</si>
  <si>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</si>
  <si>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</si>
  <si>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</si>
  <si>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м1</t>
  </si>
  <si>
    <t>м2</t>
  </si>
  <si>
    <t>м3</t>
  </si>
  <si>
    <t>парче</t>
  </si>
  <si>
    <t>3. ДОЛЕН СТРОЈ</t>
  </si>
  <si>
    <t>3.ВКУПНО ЗА ДОЛЕН СТРОЈ:</t>
  </si>
  <si>
    <t>4.ГOРЕН СТРОЈ</t>
  </si>
  <si>
    <t>4.ВКУПНО ЗА ГОРЕН СТРОЈ:</t>
  </si>
  <si>
    <t>5. ОДВОДНУВАЊЕ:</t>
  </si>
  <si>
    <t>5.ВКУПНО ЗА ОДВОДНУВАЊЕ:</t>
  </si>
  <si>
    <t>ВКУПНО за 1. ОПШТИ РАБОТИ:</t>
  </si>
  <si>
    <t>ВКУПНО за 2. ПРИПРЕМНИ РАБОТИ:</t>
  </si>
  <si>
    <t>ВКУПНО за 3. ДОЛЕН СТРОЈ:</t>
  </si>
  <si>
    <t>ВКУПНО за 4. ГОРЕН СТРОЈ</t>
  </si>
  <si>
    <t>ВКУПНО за 5. ОДВОДНУВАЊЕ:</t>
  </si>
  <si>
    <t>Тех. Спе.</t>
  </si>
  <si>
    <t>1.3.1            1.3.4</t>
  </si>
  <si>
    <t>Изработка на сообраќаен проект за времена измена на режим за сообраќај</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</si>
  <si>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</si>
  <si>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</si>
  <si>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</si>
  <si>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</si>
  <si>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</si>
  <si>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</si>
  <si>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1.2</t>
  </si>
  <si>
    <t>1.6</t>
  </si>
  <si>
    <t>1.7</t>
  </si>
  <si>
    <t>1.8</t>
  </si>
  <si>
    <t>2.2</t>
  </si>
  <si>
    <t>2.4</t>
  </si>
  <si>
    <t>2.5</t>
  </si>
  <si>
    <t>2.63</t>
  </si>
  <si>
    <t>3.1</t>
  </si>
  <si>
    <t>3.2</t>
  </si>
  <si>
    <t>4.1</t>
  </si>
  <si>
    <t>4.2</t>
  </si>
  <si>
    <t>4.43</t>
  </si>
  <si>
    <t>4.5</t>
  </si>
  <si>
    <t>4.52</t>
  </si>
  <si>
    <t>4.54</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</si>
  <si>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</si>
  <si>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</si>
  <si>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</si>
  <si>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</si>
  <si>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2.62
4.9</t>
  </si>
  <si>
    <t>2.64</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</si>
  <si>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</si>
  <si>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</si>
  <si>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Обележување и осигурување на трасата</t>
  </si>
  <si>
    <t>Машинско сечење на асфалт со д~7см на врските со страничните улици</t>
  </si>
  <si>
    <t>Демонтажа на бехатон плочки со одлагање на страна во времена депонија и нивна повторна монтажа</t>
  </si>
  <si>
    <t>2.ВКУПНО ЗА ПРИПРЕМНИ РАБОТИ:</t>
  </si>
  <si>
    <t>1.ВКУПНО ЗА ОПШТИ РАБОТИ:</t>
  </si>
  <si>
    <t>ВКУПНО</t>
  </si>
  <si>
    <t>Планирање  и  валирање  на  постелка</t>
  </si>
  <si>
    <t>Набавка, транспорт и вградување на монтажни бетонски рабници врз подлога од бетон МБ20, со вклучено фугирање на рабниците :</t>
  </si>
  <si>
    <t xml:space="preserve"> - закосени рабници  8/15/100</t>
  </si>
  <si>
    <t xml:space="preserve"> - закосени рабници  18/24/100</t>
  </si>
  <si>
    <t>Премачкување на вертикални и хоризонтални споеви меѓу стар и нов асфалт со РБ-200</t>
  </si>
  <si>
    <t xml:space="preserve">Набавка, транспорт и вградување на горен носив слој од асфалт тип БНХС-16а со                   д = 7,оо см </t>
  </si>
  <si>
    <t>Набавка, транспорт и вградување на горен строј од тротоар од префабрикувани павер елементи 10/20/6 во боја по избор на инвеститорот, со набавка, транспорт и монтажа врз песок со д = 3-4 см и пополнување на фугите со камено брашно</t>
  </si>
  <si>
    <t>Набавка, транспорт и монтажа на комплет  монтажни улични сливници со железно лиена решетка и приклучна цевка ID 200 спрема посебен предмер</t>
  </si>
  <si>
    <t>Предмер Пресметка за Профил Бр 1</t>
  </si>
  <si>
    <t>Предмер Пресметка за Профил Бр 2</t>
  </si>
  <si>
    <t>Предмер Пресметка за Профил Бр 4</t>
  </si>
  <si>
    <t>Предмер Пресметка за Профил Бр 5</t>
  </si>
  <si>
    <t>Предмер Пресметка за Профил Бр 6</t>
  </si>
  <si>
    <t>Предмер Пресметка за Профил Бр 7</t>
  </si>
  <si>
    <t>Предмер Пресметка за Профил Бр 4.1</t>
  </si>
  <si>
    <t>Предмер Пресметка за Профил Бр 5.1</t>
  </si>
  <si>
    <t>Предмер Пресметка за Профил Бр 6.1</t>
  </si>
  <si>
    <t>Предмер Пресметка за Профил Бр3(дел) и Бр3.1</t>
  </si>
  <si>
    <t>РЕКАПИТУЛАР - Реконструкција на ул. Стрчин</t>
  </si>
  <si>
    <t>РЕКАПИТУЛАР - Реконструкција на улица Студентска</t>
  </si>
  <si>
    <t>РЕКАПИТУЛАР - Реконструкција на улица Стале Попов</t>
  </si>
  <si>
    <t>РЕКАПИТУЛАР - Реконструкција на улица Милтон Манаки</t>
  </si>
  <si>
    <t>РЕКАПИТУЛАР - Реконструкција на дел од улица Милтон Манаки</t>
  </si>
  <si>
    <t>РЕКАПИТУЛАР - Реконструкција на улица Сотир Брбевски</t>
  </si>
  <si>
    <t>РЕКАПИТУЛАР - Реконструкција на дел од улица Сотир Брбевски</t>
  </si>
  <si>
    <t>РЕКАПИТУЛАР - Реконструкција на улица 12 Кладенци</t>
  </si>
  <si>
    <t>РЕКАПИТУЛАР - Реконструкција на дел од уица 12 Кладенци</t>
  </si>
  <si>
    <t>РЕКАПИТУЛАР - Реконструкција на улица 15 ти Корпус</t>
  </si>
  <si>
    <t>РЕКОНСТРУКЦИЈА НА УЛИЦA ,,СТУДЕНТСКА"   ( ПРОФИЛ 1 )</t>
  </si>
  <si>
    <t>РЕКОНСТРУКЦИЈА НА УЛИЦА ,,СТРЧИН" ( ПРОФИЛ 2 )</t>
  </si>
  <si>
    <t>РЕКОНСТРУКЦИЈА НА УЛИЦА "СТОЛЕ ПОПОВ"  ПРОФИЛ Бр3 (дел) и Бр3.1</t>
  </si>
  <si>
    <t>РЕКОНСТРУКЦИЈА НА УЛИЦА "МИЛТОН МАНАКИ"  Профил Бр 4</t>
  </si>
  <si>
    <t>РЕКОНСТРУКЦИЈА НА дел од УЛИЦА МИЛТОН МАНАКИ  Профил Бр 4.1</t>
  </si>
  <si>
    <t>РЕКОНСТРУКЦИЈА НА УЛИЦА   ''СОТИР БРБЕВСКИ''  Профил Бр 5</t>
  </si>
  <si>
    <t>РЕКОНСТРУКЦИЈА НА дел од УЛИЦА  ''СОТИР БРБЕВСКИ''  Профил Бр 5.1</t>
  </si>
  <si>
    <t>РЕКОНСТРУКЦИЈА НА УЛИЦА   ''12  КЛАДЕНЦИ''  Профил Бр 6</t>
  </si>
  <si>
    <t>РЕКОНСТРУКЦИЈА НА дел од  УЛИЦА ''12 КЛАДЕНЦИ''  Профил Бр 6.1</t>
  </si>
  <si>
    <t>РЕКОНСТРУКЦИЈА НА УЛИЦА "15  ти  КОРПУС"  Профил Бр 7</t>
  </si>
  <si>
    <t>5. ВКУПНО ЗА ОДВОДНУВАЊЕ:</t>
  </si>
  <si>
    <t>Се Вкупно:</t>
  </si>
  <si>
    <t>Предмер Пресметка за Профил Бр 1 ,2,3,3.1,4,4.1,5,5.1,6,6.1,7</t>
  </si>
  <si>
    <t>РЕКОНСТРУКЦИЈА НА УЛИЦА "БУСА"  (Индустриска)</t>
  </si>
  <si>
    <t xml:space="preserve">Чистење на трасата од ниска и висока вегетација при изведбата на бетонскиот канал                                      </t>
  </si>
  <si>
    <t xml:space="preserve">Машинско сечење на  асфалт со д~10 см на врските со страничните улици                                                                                                                                              </t>
  </si>
  <si>
    <t xml:space="preserve">Машински ископ на ситна камена коцка со утовар и транспорт до стопанскиот двор на КЈП Нискоградба Битола на растојание до 5.оо км.      </t>
  </si>
  <si>
    <t xml:space="preserve">Машинско кршење и отстранување на асфалт со                д~10.см,со утовар и транспорт до депонија на растојание до 20.оо км                                                                                                       </t>
  </si>
  <si>
    <t xml:space="preserve">2.ВКУПНО ЗА ПРИПРЕМНИ РАБОТИ:   </t>
  </si>
  <si>
    <t xml:space="preserve">Машински ископ на земја во широк откоп III кат до проектирана кота,со утовар и транспорт до депонија на растојание до 20,оо км.     </t>
  </si>
  <si>
    <t>Валирање и набивање на подтло</t>
  </si>
  <si>
    <t>3.3</t>
  </si>
  <si>
    <t xml:space="preserve">Изработка на земјани насипи со набавка и транспорт на земја, со машинско разастирање и набивање.    </t>
  </si>
  <si>
    <t>3.4</t>
  </si>
  <si>
    <t xml:space="preserve">Планирање и валирање на постелка                                                   </t>
  </si>
  <si>
    <t>Набавка, транспорт и вградување на тампонски материјал од дробен камен со големина на зрната од 0 до 63 мм, за изработка на долен носив слој, со дебелина означена во профилите до потребна збиеност</t>
  </si>
  <si>
    <t xml:space="preserve">Премачкување на вертикални и хоризонтални споеви меѓу стар и нов асфалт со РБ-200                                                                         </t>
  </si>
  <si>
    <t xml:space="preserve">Набавка, транспорт и вградување на носив  слој од битуменизиран дробеник БНС - 22 со                                                 д = 7,оо см.                                                                                                                 </t>
  </si>
  <si>
    <t>4.3</t>
  </si>
  <si>
    <t xml:space="preserve">Набавка, транспорт и вградување на абечки носив слој од асфалт бетон тип АБ -11 со                       д = 5,оо см.                                                                                                      </t>
  </si>
  <si>
    <t xml:space="preserve">Планирање на косини                                                                                                                 </t>
  </si>
  <si>
    <t xml:space="preserve">Нивелирање на капаци од шахти </t>
  </si>
  <si>
    <t xml:space="preserve">Изработка на бетонска ригола со широчина од 40см и парапет со височина од 13 см од МБ 30 со д = 10 см со фугирање на 3.оом. Дното на риголата да се армира со арматурна мрежа                                                                                                                                              Q 181 (0.60м2/м')                                </t>
  </si>
  <si>
    <t>Набавка, транспорт и вградување на дробеник со д = 10 см. испод бетонските плочи на каналот.</t>
  </si>
  <si>
    <t>Набавка, транспорт и вградување на бетон за изработка на дно на канал со д = 10 см од водонепропусен бетон МБ 30 и фугирање на секои 5 м.</t>
  </si>
  <si>
    <t>Набавка, транспорт и вградување на бетон за изработка на коси страни на канал со д = 10 см. од водонепропусен бетон МБ 30 и фугирање  на секои 5 м.</t>
  </si>
  <si>
    <t xml:space="preserve">Набавка, транспорт, кроење и вградување на армаурна мрежа тип Q 196, без преклоп                                                                                                                                                                                                                    </t>
  </si>
  <si>
    <t>кг</t>
  </si>
  <si>
    <t xml:space="preserve">Набавка и монтажа на АБ цевки Ф600 за изведба на пропусти кај влезови во парцелите  преку бетонскиот канал.                                                                                   </t>
  </si>
  <si>
    <t>Набавка, транспорт и вградување на бетон               ( во количина од 0.25 м3 по парче ) за изработка на бетонски преодни елементи при промена на профил на канал спрема детаљ.</t>
  </si>
  <si>
    <t>Набавка, транспорт и вградување на песок со дебелина од 10 см под цевките по должината  на пропустите</t>
  </si>
  <si>
    <t xml:space="preserve">Изработка на насип околу цевките ( до висина на АБ цевка ) од ископаната земја, по цела должина на пропустите </t>
  </si>
  <si>
    <t xml:space="preserve">Набавка, транспорт и вградување на дробеник за покривање на цевките по должината на пропустите                                                                                                                                           </t>
  </si>
  <si>
    <t xml:space="preserve">Изработка на комплет АБ цеваст пропуст под улицата, со армирано - бетонска влезно излезна глава, составен од :                                                                                </t>
  </si>
  <si>
    <t xml:space="preserve">ископ на земја </t>
  </si>
  <si>
    <t>поставување на песок под цевката</t>
  </si>
  <si>
    <t>АБ цевка Ф600</t>
  </si>
  <si>
    <t>бетон за изработка на влезна глава</t>
  </si>
  <si>
    <t>бетон за изработка на излезна глава</t>
  </si>
  <si>
    <t>арматура за влезно - излезните глави</t>
  </si>
  <si>
    <t>изработка на насип околу цевката</t>
  </si>
  <si>
    <t xml:space="preserve">Прочистување и дооформување на канавки со транспорт на ископаниот материјал во депонија до 20 км (о.50м3/м')                                                                                                     </t>
  </si>
  <si>
    <t>6. КАБЛОВСКА КАНАЛИЗАЦИЈА</t>
  </si>
  <si>
    <t>10.2</t>
  </si>
  <si>
    <t xml:space="preserve">Изработка на преминин под улицата за поставување и премин на подземни инсталации   </t>
  </si>
  <si>
    <t>Парче</t>
  </si>
  <si>
    <t>секој поопречен премин е составен од :</t>
  </si>
  <si>
    <t>цевка PE Ф 160</t>
  </si>
  <si>
    <t>изработка на АБ подна плоча</t>
  </si>
  <si>
    <t xml:space="preserve">изработка на шахти од цевка HDPE Ф 500 </t>
  </si>
  <si>
    <t xml:space="preserve">изработка на АБ капак </t>
  </si>
  <si>
    <t xml:space="preserve">арматура за шахти </t>
  </si>
  <si>
    <t>6.ВКУПНО ЗА КАБЛОВСКА КАНАЛИЗАЦИЈА:</t>
  </si>
  <si>
    <t>РЕКАПИТУЛАР - Реконструкција на улица Бурса (Индустриска)</t>
  </si>
  <si>
    <t>ВКУПНО за 4. ГОРЕН СТРОЈ:</t>
  </si>
  <si>
    <t>ВКУПНО за 6. КАБЛОВСКА КАНАЛИЗАЦИЈА:</t>
  </si>
  <si>
    <t xml:space="preserve">ВКУПНО </t>
  </si>
  <si>
    <t xml:space="preserve"> </t>
  </si>
  <si>
    <t>Име на Понудувачот:</t>
  </si>
  <si>
    <t>Име на овластениот потписник:</t>
  </si>
  <si>
    <t>Потпис и печат:</t>
  </si>
  <si>
    <t xml:space="preserve"> Реконструкција на улица Бурса (Индустриска)</t>
  </si>
  <si>
    <t>Предмер Пресметка за Профил Бр 1 ,2,3,3.1,4,4.1,5,5.1,6,6.1,7 улици во нас.Недопирливи</t>
  </si>
  <si>
    <t>РЕКОНСТРУКЦИЈА НА УЛИЦИ ВО НАСЕЛБА НЕДОПИРЛИВИ</t>
  </si>
  <si>
    <t>Машински ископ на земја во широк откоп III кат до проектирана кота, со утовар и транспорт до стална депонија одредена од инвеститорот на растојание до 10.оо км</t>
  </si>
  <si>
    <t>Отстранување на постоечки рабници заедно со бетонски темел, со утовар и транспорт до  стална депнија одредена од инвеститорот на растојание до 10.оо км</t>
  </si>
  <si>
    <t>Набавка, утовар, довоз и разастирање на плодна и хумусна земја во слој со д = 20см со давање надвишување од 20% за да после слегнувањето земјата ги постигне проектираните коти, фино планирање и валање со дрвен ваљак, сеење  тревно семе со интензивно пливање до потполно никнување на трева.</t>
  </si>
  <si>
    <t>Машински ископ на земја во широк откоп III кат до проектирана кота, со утовар и транспорт до стална депонија одредена од страна на Општината на растојание до 10.оо км</t>
  </si>
  <si>
    <t>Машинско кршење и отстранување на горниот строј од тротоари со д~10 см, со утовар и   транспорт до стална депонија одредена од страна на Општината на растојание до 10.оо км</t>
  </si>
  <si>
    <t>Отстранување на постоечки рабници заедно со бетонски темел, со утовар и транспорт до  стална депнија одредена од страна на Општината на растојание до 10.оо км</t>
  </si>
  <si>
    <t>Машинско кршење и отстранување на горниот строј од паркинг со д~10 см, со утовар и   транспорт до стална депонија одредена оод страна на Општината на растојание до 10.оо км</t>
  </si>
  <si>
    <t xml:space="preserve">Машинско кршење и отстранување на асфалт со  д~7 см, со утовар и транспорт до стална депонија одредена од страна на Општината на растојание до 10.оо км </t>
  </si>
  <si>
    <t>Машинско кршење и отстранување на асфалт со  д~7 см, со утовар и транспорт до стална депонија одредена од страна на Општината на растојание до 10.оо км</t>
  </si>
  <si>
    <t>7. СООБРАЌАЈНА СИГНАЛИЗАЦИЈА И ОПРЕМА</t>
  </si>
  <si>
    <t>7.1 ВЕРТИКАЛНА СИГНАЛИЗАЦИЈА</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</si>
  <si>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</si>
  <si>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3.2
8
10.2</t>
  </si>
  <si>
    <t>Набавка, транспорт, ископ и бетонирање на темели за носачи на сообраќајни знаци со бетон МБ20 и димензии 40X40X50 cm</t>
  </si>
  <si>
    <t>7.2 ХОРИЗОНТАЛНА СИГНАЛИЗАЦИЈА</t>
  </si>
  <si>
    <t>10.3</t>
  </si>
  <si>
    <t>Набавка и транспорт, чистење на коловозна површина, маркирање и изведување на тенкослојни надолжни  рефлектирачки полни линии во бела боја</t>
  </si>
  <si>
    <t>Набавка и транспорт, чистење на коловозна површина, маркирање и изведување на тенкослојни надолжни  рефлектирачки испрекинати линии во бела боја</t>
  </si>
  <si>
    <t>Набавка, транспорт, чистење на коловозна површина, маркирање и изведување на тенкослојни рефлектирачки останати ознаки (стрелки, пешачки) и натписи во бела боја</t>
  </si>
  <si>
    <t>Набавка, транспорт, чистење на коловозна површина, маркирање и изведување на тенкослојни рефлектирачки останати ознаки и натписи во жолта боја</t>
  </si>
  <si>
    <t>10.6</t>
  </si>
  <si>
    <t>Набавка, транспорт и поставување на сообраќајни огледала со облик на круг со дијаметар D=600 mm со надворешен раб со рефлектирачки наизменични полиња во црвена и бела боја</t>
  </si>
  <si>
    <t>7. ВКУПНО ЗА СООБРАЌАЈНА СИГНАЛИЗАЦИЈА И ОПРЕМА</t>
  </si>
  <si>
    <t>Набавка и транспорт на подвижен кош и мали голови (комплети)</t>
  </si>
  <si>
    <t>ВКУПНО за 7. СООБРАЌАЈНА СИГНАЛИЗАЦИЈА:</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</si>
  <si>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</si>
  <si>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со дијаметар D=400 mm или осмоаголник со димензии L=600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</si>
  <si>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</si>
  <si>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сообраќајни знаци со облик на правоаголник со димензии L=600 mm H=900 mm, класа на ретрорефлексија II</t>
  </si>
  <si>
    <t>1. ОПШТИ РАБОТИ ( за профил  1 до профил7 )</t>
  </si>
  <si>
    <t>км</t>
  </si>
  <si>
    <t>Набавка, утовар, довоз и разастирање на плодна и хумусна земја во слој со д = 20см со давање надвишување од 20% за да после слегнувањето земјата ги постигне проектираните коти, фино планирање и валање со дрвен ваљак, сеење  тревно семе со интензивно пливање до потполно никнување на тревата.</t>
  </si>
  <si>
    <t>Набавка, транспорт и вградување со набивање на тампонски материјал од  дробен камен до потребна збиеност  под коловоз d=30см и d=20см под тротоар.</t>
  </si>
  <si>
    <t>Машински ископ на земја во широк откоп III кат до проектирана кота, со утовар и транспорт до стална депонија одредена од инвеститорот на растојание до 10.0 км</t>
  </si>
  <si>
    <t>Отстранување на постоечки рабници заедно со бетонски темел, со утовар и транспорт до  стална депнија одредена од страна на Општината на растојание до 10.0 км</t>
  </si>
  <si>
    <t>Машинско кршење и отстранување на горниот строј од тротоари со д~10 см, со утовар и   транспорт до стална депонија одредена од страна на Општината на растојание до 10.0 км</t>
  </si>
  <si>
    <t>Машински ископ на земја во широк откоп III кат до проектирана кота, со утовар и транспорт до стална депонија одреденаод страна на Општината на растојание до 10.0 км</t>
  </si>
  <si>
    <t>Машински ископ на земја во широк откоп III кат до проектирана кота, со утовар и транспорт до стална депонија одредена од страна на Општината на растојание до 10.0 км</t>
  </si>
  <si>
    <t xml:space="preserve">Набавка, транспорт и вградување на горен носив слој од асфалт тип БНХС-16а со д = 7,0 см </t>
  </si>
  <si>
    <t>Отстранување на постоечки рабници заедно со бетонски темел, со утовар и транспорт до  стална депнија одреденаод страна на Општината на растојание до 10.0 км</t>
  </si>
  <si>
    <t>Машинско кршење и отстранување на горниот строј од тротоари со д~10 см, со утовар и   транспорт до стална депонија одреденаод страна на Општината на растојание до 10.0 км</t>
  </si>
  <si>
    <t>Поставување на бетонски жардињери со димензии мин 1,5 х 0,5 х 0,6 обоени со црвена и бела боја.</t>
  </si>
  <si>
    <t>БАРАЊЕ ЗА ПОНУДИ - Тендер 6 - Дел 3 
Реф. Бр.: LRCP-9034-MK-RFB-A.2.1.6 - Тендер 6 -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</si>
  <si>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6 - Дел 3
Реф. Бр.: LRCP-9034-MK-RFB-A.2.1.6 - Тендер 6 -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</si>
  <si>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ДЕЛ 3 - РЕКАПИТУЛАР </t>
  </si>
  <si>
    <t>Сообраќајна сигнализација и Опрема</t>
  </si>
  <si>
    <t>Ископ (рачен или машински)  на кабловски ров со димензија 0,8 х 0,4 m во земја од III и IV категорија за полагањена НН кабел со повторно затрупување, задолжително набивање во слоеви, соодветен тампон на премините, планирање на земјата, одвоз на вишокот земја до депонија до 15 km и враќање на трасата во првобитната состојба</t>
  </si>
  <si>
    <t>m</t>
  </si>
  <si>
    <t>Набавка, транспорт и монтажана мерно разводен ормар тип А со дистрибутивен и команден дел, заштита IP65. Ормарот ќе биде дводелен, енергетски дел и разводен дел со управувачки елементи. Управувањето на уличното светло ќе биде преку астрономски часовник (тајмер). Поврзување напостоечките кабли од старата мрежа. Вградена опрема:</t>
  </si>
  <si>
    <t>Набавка и изработка на кабел спојница за подземен кабел PP00 4x16mm²</t>
  </si>
  <si>
    <t>Набавка транспорт и полагање во претходно припремен кабловски ров на челично поцинкувана лента Fe/Zn 30x4 mm според DIN EN 50164-2 (VDE 0182 дел 202), со задоволување на IEC 62305 (VDE 0185-305), комплет со вкрсни плочки и сиот потребен врзен, споен, носив материјал, спремно за употреба</t>
  </si>
  <si>
    <t>Набавка, транспорт и полагањена PVC ГАЛ штитник</t>
  </si>
  <si>
    <t>Набавка, транспорт и полагањена PVC опоменска лента во црвена боја со натпис "ВНИМАНИЕ ЕНЕРГЕТСКИ КАБЕЛ"</t>
  </si>
  <si>
    <t>Набавка, транспорт и растурање на ситен песок за постелка и прекривка на кабелот во два слоеви од по 10 cm со нивелирање и порамнување</t>
  </si>
  <si>
    <t>Набавка транспорт и монтажа на метално обоени канделабри исфарбани со заштитна црвена боја и основна сива со висина од 5m, составен од двасегменти со висина 1,8m и 3,2 m, дебелина на цевка Ф140mm и Ф60mm, со следнава вградена опрема:</t>
  </si>
  <si>
    <t>Демонтажа на постоечки столбови со H=5m заедно со бетонски фундаменти</t>
  </si>
  <si>
    <t>Набавка транспорт и монтажана улична светлечка арматура со конусен облик и проѕирна транспарентна странична обвивка погодна за поставување на постоечки улични канделабри со φ60 mm. Покрив комплетно со украсен врв изработен од материјал за изолација, со заштита од УВ стабилизирани зраци и од корозија. Со параболичен рефлектор изработен од алуминиум и фиксиран под покривот на светилката. Алуминиумски рефлектор хромиран со ламинарен симетричен оптички систем за да гонасочи излезот на осветлувањето. Основата да се состои од поддршка на φ60 mm за прицврстување од неговата долна страна и обезбедена со држач за лед светилки со E27 на горната страна. Заптивна гума за заштитата наседиштето наелектричните додатоци од надворешни влијанија. Со IP 65 заштита и IK 10. Светилката да ги задоволува сите EN и EC стандарди или еквивалентно. Со димензија не помала 480х480х710 и работна температура од мах. -60 ⁰С до + 90⁰С и гаранција мин. од 5 години</t>
  </si>
  <si>
    <t>Набавка, транспорт и монтажана LED светилка за монтажа во светлечка арматура, со основа Е27, моќност на светилката од 46 W, номинален флукс 6000 lm, боја на температура 4000 К, агол на снопот светлина од  360° (по хоризонтала) и 180° (по вертикала)</t>
  </si>
  <si>
    <r>
      <t xml:space="preserve">Набавка транспорт и монтажа на бетонски фундамент  (МБ30) со димензија  60х60х80 cm комплет со анкер, отвор </t>
    </r>
    <r>
      <rPr>
        <i/>
        <sz val="11"/>
        <color theme="1"/>
        <rFont val="StobiSerif Regular"/>
        <family val="3"/>
      </rPr>
      <t xml:space="preserve">Ф160 mm </t>
    </r>
    <r>
      <rPr>
        <sz val="11"/>
        <color theme="1"/>
        <rFont val="StobiSerif Regular"/>
        <family val="3"/>
      </rPr>
      <t xml:space="preserve">изведен со крута PVC цевка </t>
    </r>
    <r>
      <rPr>
        <i/>
        <sz val="11"/>
        <color theme="1"/>
        <rFont val="StobiSerif Regular"/>
        <family val="3"/>
      </rPr>
      <t xml:space="preserve">Ф160 mm </t>
    </r>
    <r>
      <rPr>
        <sz val="11"/>
        <color theme="1"/>
        <rFont val="StobiSerif Regular"/>
        <family val="3"/>
      </rPr>
      <t xml:space="preserve">со должина од 1 m за магистрално водење на кабли низ фундаментот  и две гибливи црева </t>
    </r>
    <r>
      <rPr>
        <i/>
        <sz val="11"/>
        <color theme="1"/>
        <rFont val="StobiSerif Regular"/>
        <family val="3"/>
      </rPr>
      <t xml:space="preserve">Ф70 mm </t>
    </r>
    <r>
      <rPr>
        <sz val="11"/>
        <color theme="1"/>
        <rFont val="StobiSerif Regular"/>
        <family val="3"/>
      </rPr>
      <t>за полагање на доводен и одводен кабел до светилката, во се според техничките цртежи дадени во прилог, комплет со сите потребни земјено-градежни работи</t>
    </r>
  </si>
  <si>
    <r>
      <t xml:space="preserve">Набавка транспорт и полагање на крута HDPE цевка </t>
    </r>
    <r>
      <rPr>
        <i/>
        <sz val="11"/>
        <color theme="1"/>
        <rFont val="StobiSerif Regular"/>
        <family val="3"/>
      </rPr>
      <t xml:space="preserve">6 bar </t>
    </r>
    <r>
      <rPr>
        <sz val="11"/>
        <color theme="1"/>
        <rFont val="StobiSerif Regular"/>
        <family val="3"/>
      </rPr>
      <t xml:space="preserve">за изведба на кабловска канализација за премин под улица </t>
    </r>
  </si>
  <si>
    <t>6. ЕЛЕКТРИЧНИ ИНСТАЛАЦИИ</t>
  </si>
  <si>
    <t>7.3 СООБРАЌАЈНА ОПРЕМА</t>
  </si>
  <si>
    <t>Електрични инсталации</t>
  </si>
  <si>
    <t>Набавка, транспорт и положување во претходно припремен кабловски ров на кабел од типот NAYY 4 x 16 mm² комплет со приклучување на кабелот во столбовите со соодветни папучи, со сиот врзен, споен, носив материал, спремно за употреба.</t>
  </si>
  <si>
    <t>комплет со сите потребни земјено-градежни работи и сиот потребен врзен, споен, носив материјал, спремно за употреба.</t>
  </si>
  <si>
    <t>шемирано со бакарна жица со напречен пресекод min 1 mm² и изолација отпорна на температура до 90 °C во согласност со CEI20, во огласност со EN 60598-1, EN 60598-2-3.</t>
  </si>
  <si>
    <t>вградена разводна табла согласно EN стандардите, со клеми за довод и одвод, два автоматски осигурувачи тип C10 A и степен на F386заштита min  IP54.</t>
  </si>
  <si>
    <t>6. ЕЛЕКТРИЧНИ ИНСТАЛАЦИИ ВКУПНО</t>
  </si>
  <si>
    <t>Непредвидени
 работи ( 10%)</t>
  </si>
  <si>
    <t>тастер прекинувач за палење на сијалица во РТ</t>
  </si>
  <si>
    <t>лед сијалица 8W за монтажа во РТ</t>
  </si>
  <si>
    <t>астрономск ичасовник (тајмер)</t>
  </si>
  <si>
    <t>9 x автоматски осигурувачи Б25А/1п</t>
  </si>
  <si>
    <t>2 x автоматски осигурувачи Б10А/1п</t>
  </si>
  <si>
    <t>1 x контактор CNM-25A</t>
  </si>
  <si>
    <t>1 x гребенест прекинувач со три положби 10А</t>
  </si>
  <si>
    <t>1 x ножасти D373осигурувачи NV00-40A, 3p</t>
  </si>
  <si>
    <t>3 х изолиран нн раставивач до 160 А, 3р</t>
  </si>
  <si>
    <t xml:space="preserve">Набавка, транспорт и вградување на горен носив слој од асфалт тип БНХС-16а со д = 7,оо см </t>
  </si>
  <si>
    <t>Набавка, транспорт и вградување на горен строј од тротоар од префабрикувани павер елементи 10/20/6 во боја по избор на инвеститорот, со набавка, транспорт и монтажа врз песок со д = 3-4 см и пополнување на фугите со камено брашно.</t>
  </si>
  <si>
    <t>Набавка, транспорт и поставување на гумени столпчиња во црвена боја со рефлектирачки полиња во бела боја со висина H=70 mm</t>
  </si>
  <si>
    <t>8. ВКУПНО ЗА УРБАНА ОПРЕМА</t>
  </si>
  <si>
    <t>8. УРБАНА ОПРЕМА</t>
  </si>
  <si>
    <t>Урбана опрема</t>
  </si>
  <si>
    <t>Набавка, транспорт и поставување на сообраќајни знаци со облик на рамностран триаголник со должина на страните L=600 mm, класа на ретрорефлексија II</t>
  </si>
  <si>
    <t>Набавка, транспорт и монтажа на сообраќајни знаци со облик на круг со дијаметар D=400 mm или осмоаголник со димензии L=400 mm, класа на ретрорефлексија II</t>
  </si>
  <si>
    <t>Набавка, транспорт и поставување на сообраќајни знаци со облик на квадрат со димензии L=400 mm, класа на ретрорефлексија II</t>
  </si>
  <si>
    <t>Набавка, транспорт и поставување на сообраќајни знаци со облик на правоаголник со димензии L=400 mm H=600 mm, класа на ретрорефлексија II</t>
  </si>
  <si>
    <t>Набавка, транспорт и поставување на сообраќајни знаци (дополнителна табла) со облик на правоаголник со димензии L=400 mm H=200 mm, класа на ретрорефлексија II</t>
  </si>
  <si>
    <t>Набавка, транспорт и поставување на сообраќајни знаци (дополнителна табла) со облик на правоаголник со димензии L=600 mm H=250 mm, класа на ретрорефлексија II</t>
  </si>
  <si>
    <t>Набавка, транспорт и изработка на армирано-бетонски канал со решетка Л=5м во зона на подигнат пешачки премин, во сѐ според даден детал</t>
  </si>
  <si>
    <t>БАРАЊЕ ЗА ПОНУДИ - Тендер 6 - Дел  3 
Реф. Бр.: LRCP-9034-MK-RFB-A.2.1.6 - Тендер 6 -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</si>
</sst>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_(* #,##0.00_);_(* \(#,##0.00\);_(* &quot;-&quot;??_);_(@_)"/>
    <numFmt numFmtId="166" formatCode="#,##0.00\ _д_е_н_."/>
    <numFmt numFmtId="167" formatCode="_-* #,##0_-;\-* #,##0_-;_-* &quot;-&quot;??_-;_-@_-"/>
  </numFmts>
  <fonts count="12" x14ac:knownFonts="1">
    <font>
      <sz val="11"/>
      <color theme="1"/>
      <name val="Calibri"/>
      <family val="2"/>
      <scheme val="minor"/>
    </font>
    <font>
      <b/>
      <sz val="12"/>
      <name val="StobiSerif Regular"/>
      <family val="3"/>
    </font>
    <font>
      <sz val="11"/>
      <color theme="1"/>
      <name val="StobiSerif Regular"/>
      <family val="3"/>
    </font>
    <font>
      <b/>
      <sz val="12"/>
      <color indexed="8"/>
      <name val="StobiSerif Regular"/>
      <family val="3"/>
    </font>
    <font>
      <b/>
      <sz val="12"/>
      <color theme="1"/>
      <name val="StobiSerif Regular"/>
      <family val="3"/>
    </font>
    <font>
      <sz val="12"/>
      <color theme="1"/>
      <name val="StobiSerif Regular"/>
      <family val="3"/>
    </font>
    <font>
      <b/>
      <sz val="11"/>
      <color indexed="8"/>
      <name val="StobiSerif Regular"/>
      <family val="3"/>
    </font>
    <font>
      <sz val="12"/>
      <color theme="1"/>
      <name val="Calibri"/>
      <family val="2"/>
      <scheme val="minor"/>
    </font>
    <font>
      <sz val="8"/>
      <name val="Calibri"/>
      <family val="2"/>
      <scheme val="minor"/>
    </font>
    <font>
      <b/>
      <sz val="11"/>
      <color theme="1"/>
      <name val="Arial"/>
      <family val="2"/>
      <charset val="204"/>
    </font>
    <font>
      <i/>
      <sz val="11"/>
      <color theme="1"/>
      <name val="StobiSerif Regular"/>
      <family val="3"/>
    </font>
    <font>
      <b/>
      <sz val="11"/>
      <color theme="1"/>
      <name val="StobiSerif Regular"/>
      <family val="3"/>
    </font>
  </fonts>
  <fills count="3">
    <fill>
      <patternFill patternType="none"/>
    </fill>
    <fill>
      <patternFill patternType="gray125"/>
    </fill>
    <fill>
      <patternFill patternType="solid">
        <fgColor theme="0"/>
        <bgColor indexed="64"/>
      </patternFill>
    </fill>
  </fills>
  <borders count="6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416">
    <xf numFmtId="0" fontId="0" fillId="0" borderId="0" xfId="0"/>
    <xf numFmtId="0" fontId="0" fillId="2" borderId="0" xfId="0" applyFill="1"/>
    <xf numFmtId="166" fontId="6" fillId="2" borderId="0" xfId="0" applyNumberFormat="1" applyFont="1" applyFill="1" applyAlignment="1">
      <alignment horizontal="center"/>
    </xf>
    <xf numFmtId="0" fontId="7" fillId="0" borderId="0" xfId="0" applyFont="1"/>
    <xf numFmtId="0" fontId="4" fillId="2" borderId="4" xfId="0" applyFont="1" applyFill="1" applyBorder="1" applyAlignment="1">
      <alignment horizontal="right" wrapText="1"/>
    </xf>
    <xf numFmtId="0" fontId="4" fillId="2" borderId="5" xfId="0" applyFont="1" applyFill="1" applyBorder="1" applyAlignment="1">
      <alignment horizontal="right" wrapText="1"/>
    </xf>
    <xf numFmtId="0" fontId="2" fillId="2" borderId="5" xfId="0" applyFont="1" applyFill="1" applyBorder="1" applyAlignment="1">
      <alignment vertical="top" wrapText="1"/>
    </xf>
    <xf numFmtId="0" fontId="2" fillId="2" borderId="29" xfId="0" applyFont="1" applyFill="1" applyBorder="1" applyAlignment="1">
      <alignment vertical="top" wrapText="1"/>
    </xf>
    <xf numFmtId="0" fontId="5" fillId="2" borderId="5" xfId="0" applyFont="1" applyFill="1" applyBorder="1" applyAlignment="1">
      <alignment horizontal="right" wrapText="1"/>
    </xf>
    <xf numFmtId="0" fontId="4" fillId="2" borderId="29" xfId="0" applyFont="1" applyFill="1" applyBorder="1" applyAlignment="1">
      <alignment horizontal="right" vertical="center" wrapText="1"/>
    </xf>
    <xf numFmtId="0" fontId="5" fillId="2" borderId="5" xfId="0" applyFont="1" applyFill="1" applyBorder="1" applyAlignment="1">
      <alignment vertical="center" wrapText="1"/>
    </xf>
    <xf numFmtId="0" fontId="5" fillId="2" borderId="9" xfId="0"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0" fontId="5" fillId="2" borderId="10" xfId="0" applyFont="1" applyFill="1" applyBorder="1" applyAlignment="1">
      <alignment vertical="center" wrapText="1"/>
    </xf>
    <xf numFmtId="0" fontId="5" fillId="2" borderId="16" xfId="0" applyFont="1" applyFill="1" applyBorder="1" applyAlignment="1">
      <alignment vertical="center" wrapText="1"/>
    </xf>
    <xf numFmtId="0" fontId="5" fillId="2" borderId="16" xfId="0" applyFont="1" applyFill="1" applyBorder="1" applyAlignment="1">
      <alignment horizontal="right" wrapText="1"/>
    </xf>
    <xf numFmtId="0" fontId="5" fillId="2" borderId="10" xfId="0" applyFont="1" applyFill="1" applyBorder="1" applyAlignment="1">
      <alignment horizontal="right" wrapText="1"/>
    </xf>
    <xf numFmtId="0" fontId="5" fillId="2" borderId="10" xfId="0" applyFont="1" applyFill="1" applyBorder="1" applyAlignment="1">
      <alignment horizontal="center" vertical="center" wrapText="1"/>
    </xf>
    <xf numFmtId="164" fontId="3" fillId="0" borderId="45" xfId="0" applyNumberFormat="1" applyFont="1" applyBorder="1"/>
    <xf numFmtId="2" fontId="3" fillId="0" borderId="45" xfId="0" applyNumberFormat="1" applyFont="1" applyBorder="1" applyAlignment="1">
      <alignment horizontal="center" vertical="center"/>
    </xf>
    <xf numFmtId="164" fontId="3" fillId="0" borderId="46" xfId="0" applyNumberFormat="1" applyFont="1" applyBorder="1"/>
    <xf numFmtId="9" fontId="3" fillId="0" borderId="45" xfId="0" applyNumberFormat="1" applyFont="1" applyBorder="1" applyAlignment="1">
      <alignment horizontal="center" vertical="center" wrapText="1"/>
    </xf>
    <xf numFmtId="164" fontId="3" fillId="0" borderId="47" xfId="0" applyNumberFormat="1" applyFont="1" applyBorder="1"/>
    <xf numFmtId="0" fontId="5" fillId="0" borderId="10" xfId="0" applyFont="1" applyBorder="1" applyAlignment="1">
      <alignment horizontal="center" vertical="center" wrapText="1"/>
    </xf>
    <xf numFmtId="0" fontId="2" fillId="0" borderId="29" xfId="0" applyFont="1" applyBorder="1" applyAlignment="1">
      <alignment vertical="top" wrapText="1"/>
    </xf>
    <xf numFmtId="0" fontId="2" fillId="0" borderId="5" xfId="0" applyFont="1" applyBorder="1" applyAlignment="1">
      <alignment vertical="top" wrapText="1"/>
    </xf>
    <xf numFmtId="0" fontId="5" fillId="0" borderId="31" xfId="0" applyFont="1" applyBorder="1" applyAlignment="1">
      <alignment vertical="center" wrapText="1"/>
    </xf>
    <xf numFmtId="0" fontId="5" fillId="0" borderId="29" xfId="0" applyFont="1" applyBorder="1" applyAlignment="1">
      <alignment horizontal="right" wrapText="1"/>
    </xf>
    <xf numFmtId="0" fontId="5" fillId="0" borderId="16" xfId="0" applyFont="1" applyBorder="1" applyAlignment="1">
      <alignment vertical="center" wrapText="1"/>
    </xf>
    <xf numFmtId="0" fontId="5" fillId="0" borderId="16" xfId="0" applyFont="1" applyBorder="1" applyAlignment="1">
      <alignment horizontal="right" wrapText="1"/>
    </xf>
    <xf numFmtId="0" fontId="5" fillId="0" borderId="10" xfId="0" applyFont="1" applyBorder="1" applyAlignment="1">
      <alignment vertical="center" wrapText="1"/>
    </xf>
    <xf numFmtId="0" fontId="5" fillId="0" borderId="10" xfId="0" applyFont="1" applyBorder="1" applyAlignment="1">
      <alignment horizontal="right" wrapText="1"/>
    </xf>
    <xf numFmtId="0" fontId="5" fillId="0" borderId="31" xfId="0" applyFont="1" applyBorder="1" applyAlignment="1">
      <alignment horizontal="right" wrapText="1"/>
    </xf>
    <xf numFmtId="0" fontId="4" fillId="0" borderId="34" xfId="0" applyFont="1" applyBorder="1" applyAlignment="1">
      <alignment horizontal="right" wrapText="1"/>
    </xf>
    <xf numFmtId="0" fontId="4" fillId="0" borderId="39" xfId="0" applyFont="1" applyBorder="1" applyAlignment="1">
      <alignment horizontal="right" wrapText="1"/>
    </xf>
    <xf numFmtId="0" fontId="4" fillId="0" borderId="5" xfId="0" applyFont="1" applyBorder="1" applyAlignment="1">
      <alignment horizontal="right" wrapText="1"/>
    </xf>
    <xf numFmtId="0" fontId="5" fillId="0" borderId="5" xfId="0" applyFont="1" applyBorder="1" applyAlignment="1">
      <alignment vertical="center" wrapText="1"/>
    </xf>
    <xf numFmtId="0" fontId="4" fillId="0" borderId="5" xfId="0" applyFont="1" applyBorder="1" applyAlignment="1">
      <alignment horizontal="right" vertical="center" wrapText="1"/>
    </xf>
    <xf numFmtId="0" fontId="4" fillId="0" borderId="4" xfId="0" applyFont="1" applyBorder="1" applyAlignment="1">
      <alignment horizontal="right" wrapText="1"/>
    </xf>
    <xf numFmtId="0" fontId="4" fillId="0" borderId="29" xfId="0" applyFont="1" applyBorder="1" applyAlignment="1">
      <alignment horizontal="right" wrapText="1"/>
    </xf>
    <xf numFmtId="0" fontId="5" fillId="0" borderId="13" xfId="0" applyFont="1" applyBorder="1" applyAlignment="1">
      <alignment horizontal="right" wrapText="1"/>
    </xf>
    <xf numFmtId="164" fontId="1" fillId="2" borderId="45" xfId="0" applyNumberFormat="1" applyFont="1" applyFill="1" applyBorder="1" applyAlignment="1">
      <alignmen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4" fontId="4" fillId="0" borderId="16" xfId="0" applyNumberFormat="1" applyFont="1" applyBorder="1" applyAlignment="1">
      <alignment horizontal="center" vertical="center" wrapText="1"/>
    </xf>
    <xf numFmtId="1" fontId="4" fillId="0" borderId="16"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1" fontId="4" fillId="0" borderId="3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39" xfId="0" applyFont="1" applyBorder="1" applyAlignment="1">
      <alignment horizontal="center" vertical="center" wrapText="1"/>
    </xf>
    <xf numFmtId="0" fontId="5" fillId="0" borderId="29" xfId="0" applyFont="1" applyBorder="1" applyAlignment="1">
      <alignment vertical="center" wrapText="1"/>
    </xf>
    <xf numFmtId="0" fontId="0" fillId="0" borderId="5" xfId="0" applyBorder="1" applyAlignment="1">
      <alignment wrapText="1"/>
    </xf>
    <xf numFmtId="0" fontId="5" fillId="0" borderId="15" xfId="0" applyFont="1" applyBorder="1" applyAlignment="1">
      <alignment horizontal="center" vertical="center" wrapText="1"/>
    </xf>
    <xf numFmtId="49" fontId="5" fillId="0" borderId="16" xfId="0" applyNumberFormat="1" applyFont="1" applyBorder="1" applyAlignment="1">
      <alignment horizontal="center" vertical="center" wrapText="1"/>
    </xf>
    <xf numFmtId="0" fontId="5" fillId="0" borderId="16" xfId="0" applyFont="1" applyBorder="1" applyAlignment="1">
      <alignment horizontal="left" wrapText="1"/>
    </xf>
    <xf numFmtId="4" fontId="5" fillId="0" borderId="16" xfId="0" applyNumberFormat="1" applyFont="1" applyBorder="1" applyAlignment="1">
      <alignment horizontal="right" wrapText="1"/>
    </xf>
    <xf numFmtId="164" fontId="5" fillId="2" borderId="16" xfId="0" applyNumberFormat="1" applyFont="1" applyFill="1" applyBorder="1" applyAlignment="1">
      <alignment horizontal="right" wrapText="1"/>
    </xf>
    <xf numFmtId="0" fontId="5" fillId="0" borderId="9" xfId="0" applyFont="1" applyBorder="1" applyAlignment="1">
      <alignment horizontal="center" vertical="center" wrapText="1"/>
    </xf>
    <xf numFmtId="0" fontId="5" fillId="0" borderId="10" xfId="0" applyFont="1" applyBorder="1" applyAlignment="1">
      <alignment horizontal="left" vertical="top" wrapText="1"/>
    </xf>
    <xf numFmtId="4" fontId="5" fillId="0" borderId="10" xfId="0" applyNumberFormat="1" applyFont="1" applyBorder="1" applyAlignment="1">
      <alignment horizontal="right" wrapText="1"/>
    </xf>
    <xf numFmtId="164" fontId="5" fillId="2" borderId="10" xfId="0" applyNumberFormat="1" applyFont="1" applyFill="1" applyBorder="1" applyAlignment="1">
      <alignment horizontal="right" wrapText="1"/>
    </xf>
    <xf numFmtId="49" fontId="5" fillId="0" borderId="10" xfId="0" applyNumberFormat="1" applyFont="1" applyBorder="1" applyAlignment="1">
      <alignment horizontal="center" vertical="center" wrapText="1"/>
    </xf>
    <xf numFmtId="0" fontId="5" fillId="0" borderId="10" xfId="0" applyFont="1" applyBorder="1" applyAlignment="1">
      <alignment horizontal="left" wrapText="1"/>
    </xf>
    <xf numFmtId="0" fontId="5" fillId="0" borderId="12" xfId="0" applyFont="1" applyBorder="1" applyAlignment="1">
      <alignment horizontal="center" vertical="center" wrapText="1"/>
    </xf>
    <xf numFmtId="0" fontId="5" fillId="0" borderId="13" xfId="0" applyFont="1" applyBorder="1" applyAlignment="1">
      <alignment horizontal="center" wrapText="1"/>
    </xf>
    <xf numFmtId="0" fontId="5" fillId="0" borderId="13" xfId="0" applyFont="1" applyBorder="1" applyAlignment="1">
      <alignment horizontal="left" wrapText="1"/>
    </xf>
    <xf numFmtId="4" fontId="5" fillId="0" borderId="13" xfId="0" applyNumberFormat="1" applyFont="1" applyBorder="1" applyAlignment="1">
      <alignment horizontal="right" wrapText="1"/>
    </xf>
    <xf numFmtId="164" fontId="5" fillId="2" borderId="13" xfId="0" applyNumberFormat="1" applyFont="1" applyFill="1" applyBorder="1" applyAlignment="1">
      <alignment horizontal="right" wrapText="1"/>
    </xf>
    <xf numFmtId="0" fontId="5" fillId="0" borderId="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8" xfId="0" applyFont="1" applyBorder="1" applyAlignment="1">
      <alignment vertical="center" wrapText="1"/>
    </xf>
    <xf numFmtId="0" fontId="5" fillId="0" borderId="8" xfId="0" applyFont="1" applyBorder="1" applyAlignment="1">
      <alignment vertical="center" wrapText="1"/>
    </xf>
    <xf numFmtId="43" fontId="5" fillId="0" borderId="16" xfId="0" applyNumberFormat="1" applyFont="1" applyBorder="1" applyAlignment="1">
      <alignment horizontal="right" wrapText="1"/>
    </xf>
    <xf numFmtId="164" fontId="5" fillId="0" borderId="16" xfId="0" applyNumberFormat="1" applyFont="1" applyBorder="1" applyAlignment="1">
      <alignment horizontal="right" wrapText="1"/>
    </xf>
    <xf numFmtId="43" fontId="5" fillId="0" borderId="10" xfId="0" applyNumberFormat="1" applyFont="1" applyBorder="1" applyAlignment="1">
      <alignment horizontal="right" wrapText="1"/>
    </xf>
    <xf numFmtId="164" fontId="5" fillId="0" borderId="10" xfId="0" applyNumberFormat="1" applyFont="1" applyBorder="1" applyAlignment="1">
      <alignment horizontal="right" wrapText="1"/>
    </xf>
    <xf numFmtId="49" fontId="5" fillId="0" borderId="31" xfId="0" applyNumberFormat="1" applyFont="1" applyBorder="1" applyAlignment="1">
      <alignment horizontal="center" vertical="center" wrapText="1"/>
    </xf>
    <xf numFmtId="43" fontId="5" fillId="0" borderId="31" xfId="0" applyNumberFormat="1" applyFont="1" applyBorder="1" applyAlignment="1">
      <alignment horizontal="right" wrapText="1"/>
    </xf>
    <xf numFmtId="164" fontId="5" fillId="0" borderId="31" xfId="0" applyNumberFormat="1" applyFont="1" applyBorder="1" applyAlignment="1">
      <alignment horizontal="right" wrapText="1"/>
    </xf>
    <xf numFmtId="0" fontId="9" fillId="0" borderId="34" xfId="0" applyFont="1" applyBorder="1" applyAlignment="1">
      <alignment horizontal="right" wrapText="1"/>
    </xf>
    <xf numFmtId="0" fontId="9" fillId="0" borderId="39" xfId="0" applyFont="1" applyBorder="1" applyAlignment="1">
      <alignment horizontal="right" wrapText="1"/>
    </xf>
    <xf numFmtId="0" fontId="9" fillId="0" borderId="5" xfId="0" applyFont="1" applyBorder="1" applyAlignment="1">
      <alignment horizontal="right" wrapText="1"/>
    </xf>
    <xf numFmtId="0" fontId="5" fillId="0" borderId="5" xfId="0" applyFont="1" applyBorder="1" applyAlignment="1">
      <alignment horizontal="right" wrapText="1"/>
    </xf>
    <xf numFmtId="0" fontId="5" fillId="0" borderId="10" xfId="0" applyFont="1" applyBorder="1" applyAlignment="1">
      <alignment vertical="top" wrapText="1"/>
    </xf>
    <xf numFmtId="4" fontId="5" fillId="0" borderId="10" xfId="0" applyNumberFormat="1" applyFont="1" applyBorder="1" applyAlignment="1">
      <alignment wrapText="1"/>
    </xf>
    <xf numFmtId="4" fontId="5" fillId="0" borderId="10" xfId="0" applyNumberFormat="1" applyFont="1" applyBorder="1" applyAlignment="1" applyProtection="1">
      <alignment horizontal="right" wrapText="1"/>
      <protection locked="0"/>
    </xf>
    <xf numFmtId="49" fontId="5" fillId="0" borderId="13" xfId="0" applyNumberFormat="1" applyFont="1" applyBorder="1" applyAlignment="1">
      <alignment horizontal="center" vertical="center" wrapText="1"/>
    </xf>
    <xf numFmtId="0" fontId="5" fillId="0" borderId="13" xfId="0" applyFont="1" applyBorder="1" applyAlignment="1">
      <alignment vertical="center" wrapText="1"/>
    </xf>
    <xf numFmtId="43" fontId="5" fillId="0" borderId="13" xfId="0" applyNumberFormat="1" applyFont="1" applyBorder="1" applyAlignment="1">
      <alignment horizontal="right" wrapText="1"/>
    </xf>
    <xf numFmtId="164" fontId="5" fillId="0" borderId="13" xfId="0" applyNumberFormat="1" applyFont="1" applyBorder="1" applyAlignment="1">
      <alignment horizontal="right" wrapText="1"/>
    </xf>
    <xf numFmtId="0" fontId="5" fillId="0" borderId="34" xfId="0" applyFont="1" applyBorder="1" applyAlignment="1">
      <alignment wrapText="1"/>
    </xf>
    <xf numFmtId="0" fontId="5" fillId="0" borderId="29" xfId="0" applyFont="1" applyBorder="1" applyAlignment="1">
      <alignment wrapText="1"/>
    </xf>
    <xf numFmtId="0" fontId="5" fillId="0" borderId="38" xfId="0" applyFont="1" applyBorder="1" applyAlignment="1">
      <alignment wrapText="1"/>
    </xf>
    <xf numFmtId="1" fontId="5" fillId="0" borderId="16"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0" fontId="5" fillId="0" borderId="49" xfId="0" applyFont="1" applyBorder="1" applyAlignment="1">
      <alignment horizontal="right" wrapText="1"/>
    </xf>
    <xf numFmtId="0" fontId="5" fillId="0" borderId="13" xfId="0" applyFont="1" applyBorder="1" applyAlignment="1">
      <alignment horizontal="center" vertical="center" wrapText="1"/>
    </xf>
    <xf numFmtId="0" fontId="4" fillId="0" borderId="38" xfId="0" applyFont="1" applyBorder="1" applyAlignment="1">
      <alignment vertical="center" wrapText="1"/>
    </xf>
    <xf numFmtId="0" fontId="4" fillId="2" borderId="29" xfId="0" applyFont="1" applyFill="1" applyBorder="1" applyAlignment="1">
      <alignment horizontal="right" wrapText="1"/>
    </xf>
    <xf numFmtId="0" fontId="4" fillId="2" borderId="34" xfId="0" applyFont="1" applyFill="1" applyBorder="1" applyAlignment="1">
      <alignment horizontal="right" wrapText="1"/>
    </xf>
    <xf numFmtId="0" fontId="4" fillId="2" borderId="2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5" fillId="2" borderId="31" xfId="0" applyFont="1" applyFill="1" applyBorder="1" applyAlignment="1">
      <alignment horizontal="right" wrapText="1"/>
    </xf>
    <xf numFmtId="2" fontId="4" fillId="2" borderId="20"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5" fillId="2" borderId="8" xfId="0" applyFont="1" applyFill="1" applyBorder="1" applyAlignment="1">
      <alignment horizontal="right"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2" fillId="2" borderId="0" xfId="0" applyFont="1" applyFill="1"/>
    <xf numFmtId="0" fontId="4" fillId="2" borderId="37" xfId="0" applyFont="1" applyFill="1" applyBorder="1" applyAlignment="1">
      <alignment horizontal="center" vertical="center" wrapText="1"/>
    </xf>
    <xf numFmtId="0" fontId="4" fillId="2" borderId="0" xfId="0" applyFont="1" applyFill="1" applyAlignment="1">
      <alignment horizontal="center" vertical="center" wrapText="1"/>
    </xf>
    <xf numFmtId="0" fontId="2" fillId="2" borderId="0" xfId="0" applyFont="1" applyFill="1" applyAlignment="1">
      <alignment wrapText="1"/>
    </xf>
    <xf numFmtId="0" fontId="4"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9" xfId="0" applyFont="1" applyFill="1" applyBorder="1" applyAlignment="1">
      <alignment horizontal="center" vertical="center" wrapText="1"/>
    </xf>
    <xf numFmtId="1" fontId="5" fillId="2" borderId="9" xfId="0" applyNumberFormat="1"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2" borderId="0" xfId="0" applyFont="1" applyFill="1" applyAlignment="1">
      <alignment vertical="center" wrapText="1"/>
    </xf>
    <xf numFmtId="4" fontId="7" fillId="2" borderId="0" xfId="0" applyNumberFormat="1" applyFont="1" applyFill="1" applyAlignment="1">
      <alignment vertical="center" wrapText="1"/>
    </xf>
    <xf numFmtId="0" fontId="4" fillId="2" borderId="16" xfId="0" applyFont="1" applyFill="1" applyBorder="1" applyAlignment="1">
      <alignment horizontal="center" vertical="center" wrapText="1"/>
    </xf>
    <xf numFmtId="4" fontId="4" fillId="2" borderId="16" xfId="0" applyNumberFormat="1" applyFont="1" applyFill="1" applyBorder="1" applyAlignment="1">
      <alignment horizontal="center" vertical="center" wrapText="1"/>
    </xf>
    <xf numFmtId="1" fontId="4" fillId="2" borderId="16" xfId="0" applyNumberFormat="1"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1" fontId="4" fillId="2" borderId="31" xfId="0" applyNumberFormat="1"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5" fillId="2" borderId="38" xfId="0" applyFont="1" applyFill="1" applyBorder="1" applyAlignment="1">
      <alignment vertical="center" wrapText="1"/>
    </xf>
    <xf numFmtId="0" fontId="0" fillId="2" borderId="5" xfId="0" applyFill="1" applyBorder="1" applyAlignment="1">
      <alignment wrapText="1"/>
    </xf>
    <xf numFmtId="0" fontId="5" fillId="2" borderId="15" xfId="0"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0" fontId="5" fillId="2" borderId="16" xfId="0" applyFont="1" applyFill="1" applyBorder="1" applyAlignment="1">
      <alignment horizontal="left" wrapText="1"/>
    </xf>
    <xf numFmtId="4" fontId="5" fillId="2" borderId="16" xfId="0" applyNumberFormat="1" applyFont="1" applyFill="1" applyBorder="1" applyAlignment="1">
      <alignment horizontal="right" wrapText="1"/>
    </xf>
    <xf numFmtId="0" fontId="5" fillId="2" borderId="10" xfId="0" applyFont="1" applyFill="1" applyBorder="1" applyAlignment="1">
      <alignment horizontal="left" wrapText="1"/>
    </xf>
    <xf numFmtId="4" fontId="5" fillId="2" borderId="10" xfId="0" applyNumberFormat="1" applyFont="1" applyFill="1" applyBorder="1" applyAlignment="1">
      <alignment horizontal="right" wrapText="1"/>
    </xf>
    <xf numFmtId="0" fontId="5" fillId="2" borderId="10" xfId="0" applyFont="1" applyFill="1" applyBorder="1" applyAlignment="1">
      <alignment horizontal="left" vertical="top"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left" vertical="top" wrapText="1"/>
    </xf>
    <xf numFmtId="0" fontId="5" fillId="2" borderId="13" xfId="0" applyFont="1" applyFill="1" applyBorder="1" applyAlignment="1">
      <alignment horizontal="right" wrapText="1"/>
    </xf>
    <xf numFmtId="4" fontId="5" fillId="2" borderId="13" xfId="0" applyNumberFormat="1" applyFont="1" applyFill="1" applyBorder="1" applyAlignment="1">
      <alignment horizontal="right"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0" fillId="2" borderId="0" xfId="0" applyFill="1" applyAlignment="1">
      <alignment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0" fillId="0" borderId="0" xfId="0" applyAlignment="1">
      <alignment wrapText="1"/>
    </xf>
    <xf numFmtId="43" fontId="5" fillId="2" borderId="16" xfId="0" applyNumberFormat="1" applyFont="1" applyFill="1" applyBorder="1" applyAlignment="1">
      <alignment horizontal="right" wrapText="1"/>
    </xf>
    <xf numFmtId="43" fontId="5" fillId="2" borderId="10" xfId="0" applyNumberFormat="1" applyFont="1" applyFill="1" applyBorder="1" applyAlignment="1">
      <alignment horizontal="right" wrapText="1"/>
    </xf>
    <xf numFmtId="0" fontId="9" fillId="2" borderId="34" xfId="0" applyFont="1" applyFill="1" applyBorder="1" applyAlignment="1">
      <alignment horizontal="right" wrapText="1"/>
    </xf>
    <xf numFmtId="0" fontId="9" fillId="2" borderId="39" xfId="0" applyFont="1" applyFill="1" applyBorder="1" applyAlignment="1">
      <alignment horizontal="right" wrapText="1"/>
    </xf>
    <xf numFmtId="0" fontId="9" fillId="2" borderId="5" xfId="0" applyFont="1" applyFill="1" applyBorder="1" applyAlignment="1">
      <alignment horizontal="right" wrapText="1"/>
    </xf>
    <xf numFmtId="0" fontId="9" fillId="2" borderId="29" xfId="0" applyFont="1" applyFill="1" applyBorder="1" applyAlignment="1">
      <alignment horizontal="right" wrapText="1"/>
    </xf>
    <xf numFmtId="0" fontId="2" fillId="0" borderId="0" xfId="0" applyFont="1" applyAlignment="1">
      <alignment wrapText="1"/>
    </xf>
    <xf numFmtId="0" fontId="5" fillId="2" borderId="10" xfId="0" applyFont="1" applyFill="1" applyBorder="1" applyAlignment="1">
      <alignment vertical="top" wrapText="1"/>
    </xf>
    <xf numFmtId="0" fontId="5" fillId="2" borderId="40" xfId="0" applyFont="1" applyFill="1" applyBorder="1" applyAlignment="1">
      <alignment horizontal="right" wrapText="1"/>
    </xf>
    <xf numFmtId="4" fontId="5" fillId="2" borderId="42" xfId="0" applyNumberFormat="1" applyFont="1" applyFill="1" applyBorder="1" applyAlignment="1">
      <alignment wrapText="1"/>
    </xf>
    <xf numFmtId="4" fontId="5" fillId="2" borderId="42" xfId="0" applyNumberFormat="1" applyFont="1" applyFill="1" applyBorder="1" applyAlignment="1" applyProtection="1">
      <alignment horizontal="right" wrapText="1"/>
      <protection locked="0"/>
    </xf>
    <xf numFmtId="4" fontId="0" fillId="0" borderId="0" xfId="0" applyNumberFormat="1"/>
    <xf numFmtId="0" fontId="2" fillId="0" borderId="0" xfId="0" applyFont="1"/>
    <xf numFmtId="0" fontId="5" fillId="2" borderId="34" xfId="0" applyFont="1" applyFill="1" applyBorder="1" applyAlignment="1">
      <alignment wrapText="1"/>
    </xf>
    <xf numFmtId="0" fontId="5" fillId="2" borderId="39" xfId="0" applyFont="1" applyFill="1" applyBorder="1" applyAlignment="1">
      <alignment wrapText="1"/>
    </xf>
    <xf numFmtId="0" fontId="5" fillId="2" borderId="29" xfId="0" applyFont="1" applyFill="1" applyBorder="1" applyAlignment="1">
      <alignment wrapText="1"/>
    </xf>
    <xf numFmtId="1" fontId="5" fillId="2" borderId="16"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2" fontId="4" fillId="2" borderId="29" xfId="0" applyNumberFormat="1" applyFont="1" applyFill="1" applyBorder="1" applyAlignment="1">
      <alignment horizontal="left" vertical="center" wrapText="1"/>
    </xf>
    <xf numFmtId="4" fontId="11" fillId="2" borderId="0" xfId="0" applyNumberFormat="1" applyFont="1" applyFill="1" applyAlignment="1">
      <alignment horizontal="center" vertical="center" wrapText="1"/>
    </xf>
    <xf numFmtId="1" fontId="2" fillId="2" borderId="0" xfId="0" applyNumberFormat="1" applyFont="1" applyFill="1" applyAlignment="1">
      <alignment horizontal="right" vertical="center" wrapText="1"/>
    </xf>
    <xf numFmtId="166" fontId="11" fillId="2" borderId="0" xfId="0" applyNumberFormat="1" applyFont="1" applyFill="1" applyAlignment="1">
      <alignment horizontal="center"/>
    </xf>
    <xf numFmtId="0" fontId="4" fillId="2" borderId="24" xfId="0" applyFont="1" applyFill="1" applyBorder="1" applyAlignment="1">
      <alignment horizontal="center" vertical="center" wrapText="1"/>
    </xf>
    <xf numFmtId="0" fontId="5" fillId="2" borderId="22" xfId="0" applyFont="1" applyFill="1" applyBorder="1" applyAlignment="1">
      <alignment horizontal="center" vertical="center" wrapText="1"/>
    </xf>
    <xf numFmtId="2" fontId="4" fillId="2" borderId="16" xfId="0" applyNumberFormat="1" applyFont="1" applyFill="1" applyBorder="1" applyAlignment="1">
      <alignment horizontal="left" vertical="center" wrapText="1"/>
    </xf>
    <xf numFmtId="4" fontId="4" fillId="2" borderId="16" xfId="0" applyNumberFormat="1" applyFont="1" applyFill="1" applyBorder="1" applyAlignment="1">
      <alignment horizontal="left" vertical="center" wrapText="1"/>
    </xf>
    <xf numFmtId="2" fontId="4" fillId="2" borderId="10" xfId="0" applyNumberFormat="1" applyFont="1" applyFill="1" applyBorder="1" applyAlignment="1">
      <alignment horizontal="left" vertical="center" wrapText="1"/>
    </xf>
    <xf numFmtId="4" fontId="4" fillId="2" borderId="10" xfId="0" applyNumberFormat="1" applyFont="1" applyFill="1" applyBorder="1" applyAlignment="1">
      <alignment horizontal="left" vertical="center" wrapText="1"/>
    </xf>
    <xf numFmtId="1" fontId="4" fillId="2" borderId="10" xfId="0" applyNumberFormat="1" applyFont="1" applyFill="1" applyBorder="1" applyAlignment="1">
      <alignment horizontal="right" vertical="center" wrapText="1"/>
    </xf>
    <xf numFmtId="2" fontId="5" fillId="2" borderId="9" xfId="0" applyNumberFormat="1" applyFont="1" applyFill="1" applyBorder="1" applyAlignment="1">
      <alignment vertical="center" wrapText="1"/>
    </xf>
    <xf numFmtId="2" fontId="5" fillId="2" borderId="10" xfId="0" applyNumberFormat="1" applyFont="1" applyFill="1" applyBorder="1" applyAlignment="1">
      <alignment vertical="center" wrapText="1"/>
    </xf>
    <xf numFmtId="2" fontId="4" fillId="2" borderId="10" xfId="0" applyNumberFormat="1" applyFont="1" applyFill="1" applyBorder="1" applyAlignment="1">
      <alignment vertical="center" wrapText="1"/>
    </xf>
    <xf numFmtId="0" fontId="5" fillId="2" borderId="9" xfId="0" applyFont="1" applyFill="1" applyBorder="1" applyAlignment="1">
      <alignment vertical="center" wrapText="1"/>
    </xf>
    <xf numFmtId="4" fontId="4" fillId="2" borderId="10" xfId="0" applyNumberFormat="1" applyFont="1" applyFill="1" applyBorder="1" applyAlignment="1">
      <alignment vertical="center" wrapText="1"/>
    </xf>
    <xf numFmtId="0" fontId="5" fillId="2" borderId="20" xfId="0" applyFont="1" applyFill="1" applyBorder="1" applyAlignment="1">
      <alignment vertical="center" wrapText="1"/>
    </xf>
    <xf numFmtId="0" fontId="5" fillId="2" borderId="21" xfId="0" applyFont="1" applyFill="1" applyBorder="1" applyAlignment="1">
      <alignment vertical="center" wrapText="1"/>
    </xf>
    <xf numFmtId="2" fontId="4" fillId="2" borderId="21" xfId="0" applyNumberFormat="1" applyFont="1" applyFill="1" applyBorder="1" applyAlignment="1">
      <alignment horizontal="left" vertical="center" wrapText="1"/>
    </xf>
    <xf numFmtId="0" fontId="5" fillId="2" borderId="0" xfId="0" applyFont="1" applyFill="1" applyAlignment="1">
      <alignment horizontal="center" vertical="center" wrapText="1"/>
    </xf>
    <xf numFmtId="2" fontId="4" fillId="2" borderId="0" xfId="0" applyNumberFormat="1" applyFont="1" applyFill="1" applyAlignment="1">
      <alignment horizontal="left" vertical="center" wrapText="1"/>
    </xf>
    <xf numFmtId="4" fontId="4" fillId="2" borderId="0" xfId="0" applyNumberFormat="1" applyFont="1" applyFill="1" applyAlignment="1">
      <alignment horizontal="left" vertical="center" wrapText="1"/>
    </xf>
    <xf numFmtId="1" fontId="4" fillId="2" borderId="0" xfId="0" applyNumberFormat="1" applyFont="1" applyFill="1" applyAlignment="1">
      <alignment horizontal="left" vertical="center" wrapText="1"/>
    </xf>
    <xf numFmtId="4" fontId="0" fillId="2" borderId="0" xfId="0" applyNumberFormat="1" applyFill="1"/>
    <xf numFmtId="0" fontId="0" fillId="2" borderId="0" xfId="0" applyFill="1" applyAlignment="1">
      <alignment horizontal="center" wrapText="1"/>
    </xf>
    <xf numFmtId="0" fontId="5" fillId="2" borderId="0" xfId="0" applyFont="1" applyFill="1" applyAlignment="1">
      <alignment vertical="center" wrapText="1"/>
    </xf>
    <xf numFmtId="164" fontId="5" fillId="2" borderId="0" xfId="0" applyNumberFormat="1" applyFont="1" applyFill="1" applyAlignment="1">
      <alignment horizontal="center" vertical="center" wrapText="1"/>
    </xf>
    <xf numFmtId="0" fontId="4" fillId="2" borderId="21" xfId="0" applyFont="1" applyFill="1" applyBorder="1" applyAlignment="1">
      <alignmen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left" vertical="top" wrapText="1"/>
    </xf>
    <xf numFmtId="0" fontId="5" fillId="2" borderId="40" xfId="0" applyFont="1" applyFill="1" applyBorder="1" applyAlignment="1">
      <alignment horizontal="left" vertical="top" wrapText="1"/>
    </xf>
    <xf numFmtId="0" fontId="5" fillId="2" borderId="49" xfId="0" applyFont="1" applyFill="1" applyBorder="1" applyAlignment="1">
      <alignment horizontal="right" wrapText="1"/>
    </xf>
    <xf numFmtId="0" fontId="5" fillId="2" borderId="61" xfId="0" applyFont="1" applyFill="1" applyBorder="1" applyAlignment="1">
      <alignment horizontal="right" wrapText="1"/>
    </xf>
    <xf numFmtId="0" fontId="5" fillId="2" borderId="51" xfId="0" applyFont="1" applyFill="1" applyBorder="1" applyAlignment="1">
      <alignment horizontal="right" wrapText="1"/>
    </xf>
    <xf numFmtId="0" fontId="5" fillId="2" borderId="0" xfId="0" applyFont="1" applyFill="1" applyAlignment="1">
      <alignment horizontal="right" wrapText="1"/>
    </xf>
    <xf numFmtId="0" fontId="5" fillId="2" borderId="44" xfId="0" applyFont="1" applyFill="1" applyBorder="1" applyAlignment="1">
      <alignment horizontal="right" wrapText="1"/>
    </xf>
    <xf numFmtId="0" fontId="5" fillId="2" borderId="62" xfId="0" applyFont="1" applyFill="1" applyBorder="1" applyAlignment="1">
      <alignment horizontal="right" wrapText="1"/>
    </xf>
    <xf numFmtId="0" fontId="4" fillId="2" borderId="22" xfId="0" applyFont="1" applyFill="1" applyBorder="1" applyAlignment="1">
      <alignment vertical="center" wrapText="1"/>
    </xf>
    <xf numFmtId="1" fontId="5" fillId="2" borderId="15" xfId="0" applyNumberFormat="1" applyFont="1" applyFill="1" applyBorder="1" applyAlignment="1">
      <alignment horizontal="center" vertical="center" wrapText="1"/>
    </xf>
    <xf numFmtId="3" fontId="5" fillId="2" borderId="9" xfId="0" applyNumberFormat="1" applyFont="1" applyFill="1" applyBorder="1" applyAlignment="1">
      <alignment horizontal="center" vertical="center" wrapText="1"/>
    </xf>
    <xf numFmtId="43" fontId="5" fillId="2" borderId="21" xfId="0" applyNumberFormat="1" applyFont="1" applyFill="1" applyBorder="1" applyAlignment="1">
      <alignment horizontal="right" wrapText="1"/>
    </xf>
    <xf numFmtId="164" fontId="5" fillId="2" borderId="21" xfId="0" applyNumberFormat="1" applyFont="1" applyFill="1" applyBorder="1" applyAlignment="1">
      <alignment horizontal="right" wrapText="1"/>
    </xf>
    <xf numFmtId="1" fontId="5" fillId="2" borderId="7"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5" fillId="2" borderId="8" xfId="0" applyFont="1" applyFill="1" applyBorder="1" applyAlignment="1">
      <alignment vertical="center" wrapText="1"/>
    </xf>
    <xf numFmtId="43" fontId="5" fillId="2" borderId="8" xfId="0" applyNumberFormat="1" applyFont="1" applyFill="1" applyBorder="1" applyAlignment="1">
      <alignment horizontal="right" wrapText="1"/>
    </xf>
    <xf numFmtId="164" fontId="5" fillId="2" borderId="8" xfId="0" applyNumberFormat="1" applyFont="1" applyFill="1" applyBorder="1" applyAlignment="1">
      <alignment horizontal="right" wrapText="1"/>
    </xf>
    <xf numFmtId="0" fontId="5" fillId="2" borderId="35" xfId="0" applyFont="1" applyFill="1" applyBorder="1" applyAlignment="1">
      <alignment vertical="center" wrapText="1"/>
    </xf>
    <xf numFmtId="43" fontId="5" fillId="2" borderId="35" xfId="0" applyNumberFormat="1" applyFont="1" applyFill="1" applyBorder="1" applyAlignment="1">
      <alignment horizontal="right" wrapText="1"/>
    </xf>
    <xf numFmtId="164" fontId="5" fillId="2" borderId="35" xfId="0" applyNumberFormat="1" applyFont="1" applyFill="1" applyBorder="1" applyAlignment="1">
      <alignment horizontal="right" wrapText="1"/>
    </xf>
    <xf numFmtId="3" fontId="5" fillId="2" borderId="7" xfId="0" applyNumberFormat="1" applyFont="1" applyFill="1" applyBorder="1" applyAlignment="1">
      <alignment horizontal="center" vertical="center" wrapText="1"/>
    </xf>
    <xf numFmtId="0" fontId="2" fillId="2" borderId="10" xfId="0" applyFont="1" applyFill="1" applyBorder="1" applyAlignment="1">
      <alignment vertical="center" wrapText="1"/>
    </xf>
    <xf numFmtId="43" fontId="4" fillId="0" borderId="0" xfId="0" applyNumberFormat="1" applyFont="1"/>
    <xf numFmtId="164" fontId="4" fillId="0" borderId="0" xfId="0" applyNumberFormat="1" applyFont="1"/>
    <xf numFmtId="167" fontId="4" fillId="0" borderId="0" xfId="0" applyNumberFormat="1" applyFont="1"/>
    <xf numFmtId="0" fontId="0" fillId="2" borderId="0" xfId="0" applyFill="1" applyAlignment="1">
      <alignment vertical="center" wrapText="1"/>
    </xf>
    <xf numFmtId="0" fontId="0" fillId="0" borderId="0" xfId="0" applyAlignment="1">
      <alignment vertical="center" wrapText="1"/>
    </xf>
    <xf numFmtId="164" fontId="5" fillId="2" borderId="22" xfId="0" applyNumberFormat="1" applyFont="1" applyFill="1" applyBorder="1" applyAlignment="1">
      <alignment horizontal="right" wrapText="1"/>
    </xf>
    <xf numFmtId="4" fontId="11" fillId="2" borderId="29" xfId="0" applyNumberFormat="1" applyFont="1" applyFill="1" applyBorder="1" applyAlignment="1">
      <alignment horizontal="center" vertical="center" wrapText="1"/>
    </xf>
    <xf numFmtId="1" fontId="2" fillId="2" borderId="29" xfId="0" applyNumberFormat="1" applyFont="1" applyFill="1" applyBorder="1" applyAlignment="1">
      <alignment horizontal="right" vertical="center" wrapText="1"/>
    </xf>
    <xf numFmtId="2" fontId="4" fillId="2" borderId="8" xfId="0" applyNumberFormat="1" applyFont="1" applyFill="1" applyBorder="1" applyAlignment="1">
      <alignment horizontal="left" vertical="center" wrapText="1"/>
    </xf>
    <xf numFmtId="4" fontId="4" fillId="2" borderId="8" xfId="0" applyNumberFormat="1" applyFont="1" applyFill="1" applyBorder="1" applyAlignment="1">
      <alignment horizontal="left" vertical="center" wrapText="1"/>
    </xf>
    <xf numFmtId="0" fontId="5" fillId="2" borderId="30" xfId="0" applyFont="1" applyFill="1" applyBorder="1" applyAlignment="1">
      <alignment vertical="center" wrapText="1"/>
    </xf>
    <xf numFmtId="0" fontId="5" fillId="2" borderId="31" xfId="0" applyFont="1" applyFill="1" applyBorder="1" applyAlignment="1">
      <alignment vertical="center" wrapText="1"/>
    </xf>
    <xf numFmtId="2" fontId="4" fillId="2" borderId="31" xfId="0" applyNumberFormat="1" applyFont="1" applyFill="1" applyBorder="1" applyAlignment="1">
      <alignment vertical="center" wrapText="1"/>
    </xf>
    <xf numFmtId="2" fontId="4" fillId="2" borderId="31" xfId="0" applyNumberFormat="1" applyFont="1" applyFill="1" applyBorder="1" applyAlignment="1">
      <alignment horizontal="left" vertical="center" wrapText="1"/>
    </xf>
    <xf numFmtId="4" fontId="4" fillId="2" borderId="31" xfId="0" applyNumberFormat="1" applyFont="1" applyFill="1" applyBorder="1" applyAlignment="1">
      <alignment vertical="center" wrapText="1"/>
    </xf>
    <xf numFmtId="0" fontId="5" fillId="2" borderId="52" xfId="0" applyFont="1" applyFill="1" applyBorder="1" applyAlignment="1">
      <alignment vertical="center" wrapText="1"/>
    </xf>
    <xf numFmtId="0" fontId="5" fillId="2" borderId="53" xfId="0" applyFont="1" applyFill="1" applyBorder="1" applyAlignment="1">
      <alignment vertical="center" wrapText="1"/>
    </xf>
    <xf numFmtId="2" fontId="4" fillId="2" borderId="53" xfId="0" applyNumberFormat="1" applyFont="1" applyFill="1" applyBorder="1" applyAlignment="1">
      <alignment horizontal="left" vertical="center" wrapText="1"/>
    </xf>
    <xf numFmtId="0" fontId="2" fillId="0" borderId="0" xfId="0" applyFont="1" applyAlignment="1">
      <alignment horizontal="center" vertical="center" wrapText="1"/>
    </xf>
    <xf numFmtId="0" fontId="4" fillId="0" borderId="0" xfId="0" applyFont="1" applyAlignment="1" applyProtection="1">
      <alignment horizontal="left" vertical="top" wrapText="1"/>
      <protection locked="0"/>
    </xf>
    <xf numFmtId="4" fontId="11" fillId="0" borderId="0" xfId="0" applyNumberFormat="1" applyFont="1" applyAlignment="1">
      <alignment horizontal="center" vertical="center" wrapText="1"/>
    </xf>
    <xf numFmtId="1" fontId="2" fillId="0" borderId="0" xfId="0" applyNumberFormat="1" applyFont="1" applyAlignment="1">
      <alignment horizontal="right" vertical="center" wrapText="1"/>
    </xf>
    <xf numFmtId="165" fontId="4" fillId="2" borderId="17" xfId="0" applyNumberFormat="1" applyFont="1" applyFill="1" applyBorder="1" applyAlignment="1">
      <alignment horizontal="center" vertical="center" wrapText="1"/>
    </xf>
    <xf numFmtId="165" fontId="0" fillId="2" borderId="6" xfId="0" applyNumberFormat="1" applyFill="1" applyBorder="1" applyAlignment="1">
      <alignment wrapText="1"/>
    </xf>
    <xf numFmtId="165" fontId="5" fillId="2" borderId="17" xfId="0" applyNumberFormat="1" applyFont="1" applyFill="1" applyBorder="1" applyAlignment="1">
      <alignment horizontal="right" wrapText="1"/>
    </xf>
    <xf numFmtId="165" fontId="5" fillId="2" borderId="11" xfId="0" applyNumberFormat="1" applyFont="1" applyFill="1" applyBorder="1" applyAlignment="1">
      <alignment horizontal="right" wrapText="1"/>
    </xf>
    <xf numFmtId="165" fontId="5" fillId="2" borderId="14" xfId="0" applyNumberFormat="1" applyFont="1" applyFill="1" applyBorder="1" applyAlignment="1">
      <alignment horizontal="right" wrapText="1"/>
    </xf>
    <xf numFmtId="165" fontId="5" fillId="2" borderId="32" xfId="0" applyNumberFormat="1" applyFont="1" applyFill="1" applyBorder="1" applyAlignment="1">
      <alignment horizontal="right" wrapText="1"/>
    </xf>
    <xf numFmtId="165" fontId="5" fillId="2" borderId="41" xfId="0" applyNumberFormat="1" applyFont="1" applyFill="1" applyBorder="1" applyAlignment="1">
      <alignment horizontal="right" wrapText="1"/>
    </xf>
    <xf numFmtId="165" fontId="5" fillId="2" borderId="23" xfId="0" applyNumberFormat="1" applyFont="1" applyFill="1" applyBorder="1" applyAlignment="1">
      <alignment horizontal="right" wrapText="1"/>
    </xf>
    <xf numFmtId="165" fontId="5" fillId="2" borderId="10" xfId="0" applyNumberFormat="1" applyFont="1" applyFill="1" applyBorder="1" applyAlignment="1">
      <alignment horizontal="right" wrapText="1"/>
    </xf>
    <xf numFmtId="165" fontId="5" fillId="2" borderId="48" xfId="0" applyNumberFormat="1" applyFont="1" applyFill="1" applyBorder="1" applyAlignment="1">
      <alignment horizontal="right" wrapText="1"/>
    </xf>
    <xf numFmtId="165" fontId="5" fillId="2" borderId="50" xfId="0" applyNumberFormat="1" applyFont="1" applyFill="1" applyBorder="1" applyAlignment="1">
      <alignment horizontal="right" wrapText="1"/>
    </xf>
    <xf numFmtId="165" fontId="5" fillId="2" borderId="26" xfId="0" applyNumberFormat="1" applyFont="1" applyFill="1" applyBorder="1" applyAlignment="1">
      <alignment horizontal="right" wrapText="1"/>
    </xf>
    <xf numFmtId="165" fontId="5" fillId="2" borderId="63" xfId="0" applyNumberFormat="1" applyFont="1" applyFill="1" applyBorder="1" applyAlignment="1">
      <alignment horizontal="right" wrapText="1"/>
    </xf>
    <xf numFmtId="165" fontId="4" fillId="2" borderId="36" xfId="0" applyNumberFormat="1" applyFont="1" applyFill="1" applyBorder="1" applyAlignment="1">
      <alignment horizontal="right" wrapText="1"/>
    </xf>
    <xf numFmtId="165" fontId="4" fillId="2" borderId="33" xfId="0" applyNumberFormat="1" applyFont="1" applyFill="1" applyBorder="1" applyAlignment="1">
      <alignment horizontal="right" wrapText="1"/>
    </xf>
    <xf numFmtId="165" fontId="0" fillId="0" borderId="6" xfId="0" applyNumberFormat="1" applyBorder="1" applyAlignment="1">
      <alignment wrapText="1"/>
    </xf>
    <xf numFmtId="165" fontId="5" fillId="0" borderId="17" xfId="0" applyNumberFormat="1" applyFont="1" applyBorder="1" applyAlignment="1">
      <alignment horizontal="right" wrapText="1"/>
    </xf>
    <xf numFmtId="165" fontId="5" fillId="0" borderId="11" xfId="0" applyNumberFormat="1" applyFont="1" applyBorder="1" applyAlignment="1">
      <alignment horizontal="right" wrapText="1"/>
    </xf>
    <xf numFmtId="165" fontId="5" fillId="0" borderId="14" xfId="0" applyNumberFormat="1" applyFont="1" applyBorder="1" applyAlignment="1">
      <alignment horizontal="right" wrapText="1"/>
    </xf>
    <xf numFmtId="165" fontId="5" fillId="0" borderId="32" xfId="0" applyNumberFormat="1" applyFont="1" applyBorder="1" applyAlignment="1">
      <alignment horizontal="right" wrapText="1"/>
    </xf>
    <xf numFmtId="165" fontId="5" fillId="0" borderId="48" xfId="0" applyNumberFormat="1" applyFont="1" applyBorder="1" applyAlignment="1">
      <alignment horizontal="right" wrapText="1"/>
    </xf>
    <xf numFmtId="165" fontId="4" fillId="2" borderId="32" xfId="0" applyNumberFormat="1" applyFont="1" applyFill="1" applyBorder="1" applyAlignment="1">
      <alignment horizontal="center" wrapText="1"/>
    </xf>
    <xf numFmtId="165" fontId="5" fillId="2" borderId="36" xfId="0" applyNumberFormat="1" applyFont="1" applyFill="1" applyBorder="1" applyAlignment="1">
      <alignment horizontal="right" wrapText="1"/>
    </xf>
    <xf numFmtId="165" fontId="2" fillId="2" borderId="6" xfId="0" applyNumberFormat="1" applyFont="1" applyFill="1" applyBorder="1" applyAlignment="1">
      <alignment wrapText="1"/>
    </xf>
    <xf numFmtId="165" fontId="5" fillId="2" borderId="6" xfId="0" applyNumberFormat="1" applyFont="1" applyFill="1" applyBorder="1" applyAlignment="1">
      <alignment horizontal="right" wrapText="1"/>
    </xf>
    <xf numFmtId="165" fontId="4" fillId="2" borderId="6" xfId="0" applyNumberFormat="1" applyFont="1" applyFill="1" applyBorder="1" applyAlignment="1">
      <alignment horizontal="right" wrapText="1"/>
    </xf>
    <xf numFmtId="165" fontId="5" fillId="2" borderId="6" xfId="0" applyNumberFormat="1" applyFont="1" applyFill="1" applyBorder="1" applyAlignment="1">
      <alignment wrapText="1"/>
    </xf>
    <xf numFmtId="165" fontId="2" fillId="2" borderId="0" xfId="0" applyNumberFormat="1" applyFont="1" applyFill="1" applyAlignment="1">
      <alignment wrapText="1"/>
    </xf>
    <xf numFmtId="165" fontId="5" fillId="2" borderId="23" xfId="0" applyNumberFormat="1" applyFont="1" applyFill="1" applyBorder="1" applyAlignment="1">
      <alignment wrapText="1"/>
    </xf>
    <xf numFmtId="165" fontId="5" fillId="2" borderId="11" xfId="0" applyNumberFormat="1" applyFont="1" applyFill="1" applyBorder="1" applyAlignment="1">
      <alignment wrapText="1"/>
    </xf>
    <xf numFmtId="165" fontId="4" fillId="2" borderId="36" xfId="0" applyNumberFormat="1" applyFont="1" applyFill="1" applyBorder="1" applyAlignment="1">
      <alignment wrapText="1"/>
    </xf>
    <xf numFmtId="165" fontId="4" fillId="2" borderId="0" xfId="0" applyNumberFormat="1" applyFont="1" applyFill="1" applyAlignment="1">
      <alignment wrapText="1"/>
    </xf>
    <xf numFmtId="165" fontId="4" fillId="2" borderId="43" xfId="0" applyNumberFormat="1" applyFont="1" applyFill="1" applyBorder="1" applyAlignment="1">
      <alignment horizontal="right" wrapText="1"/>
    </xf>
    <xf numFmtId="165" fontId="4" fillId="2" borderId="6" xfId="0" applyNumberFormat="1" applyFont="1" applyFill="1" applyBorder="1" applyAlignment="1">
      <alignment wrapText="1"/>
    </xf>
    <xf numFmtId="165" fontId="4" fillId="2" borderId="14" xfId="0" applyNumberFormat="1" applyFont="1" applyFill="1" applyBorder="1" applyAlignment="1">
      <alignment horizontal="right" wrapText="1"/>
    </xf>
    <xf numFmtId="165" fontId="7" fillId="2" borderId="0" xfId="0" applyNumberFormat="1" applyFont="1" applyFill="1" applyAlignment="1">
      <alignment wrapText="1"/>
    </xf>
    <xf numFmtId="165" fontId="4" fillId="0" borderId="17" xfId="0" applyNumberFormat="1" applyFont="1" applyBorder="1" applyAlignment="1">
      <alignment horizontal="center" wrapText="1"/>
    </xf>
    <xf numFmtId="165" fontId="4" fillId="0" borderId="32" xfId="0" applyNumberFormat="1" applyFont="1" applyBorder="1" applyAlignment="1">
      <alignment horizontal="center" wrapText="1"/>
    </xf>
    <xf numFmtId="165" fontId="4" fillId="0" borderId="36" xfId="0" applyNumberFormat="1" applyFont="1" applyBorder="1" applyAlignment="1">
      <alignment horizontal="right" wrapText="1"/>
    </xf>
    <xf numFmtId="165" fontId="2" fillId="0" borderId="6" xfId="0" applyNumberFormat="1" applyFont="1" applyBorder="1" applyAlignment="1">
      <alignment wrapText="1"/>
    </xf>
    <xf numFmtId="165" fontId="5" fillId="0" borderId="36" xfId="0" applyNumberFormat="1" applyFont="1" applyBorder="1" applyAlignment="1">
      <alignment horizontal="right" wrapText="1"/>
    </xf>
    <xf numFmtId="165" fontId="5" fillId="0" borderId="26" xfId="0" applyNumberFormat="1" applyFont="1" applyBorder="1" applyAlignment="1">
      <alignment horizontal="right" wrapText="1"/>
    </xf>
    <xf numFmtId="165" fontId="5" fillId="0" borderId="6" xfId="0" applyNumberFormat="1" applyFont="1" applyBorder="1" applyAlignment="1">
      <alignment horizontal="right" wrapText="1"/>
    </xf>
    <xf numFmtId="165" fontId="4" fillId="0" borderId="6" xfId="0" applyNumberFormat="1" applyFont="1" applyBorder="1" applyAlignment="1">
      <alignment horizontal="right" wrapText="1"/>
    </xf>
    <xf numFmtId="165" fontId="5" fillId="0" borderId="33" xfId="0" applyNumberFormat="1" applyFont="1" applyBorder="1" applyAlignment="1">
      <alignment horizontal="right" wrapText="1"/>
    </xf>
    <xf numFmtId="165" fontId="5" fillId="0" borderId="57" xfId="0" applyNumberFormat="1" applyFont="1" applyBorder="1" applyAlignment="1">
      <alignment horizontal="right" wrapText="1"/>
    </xf>
    <xf numFmtId="165" fontId="4" fillId="2" borderId="45" xfId="0" applyNumberFormat="1" applyFont="1" applyFill="1" applyBorder="1" applyAlignment="1">
      <alignment wrapText="1"/>
    </xf>
    <xf numFmtId="165" fontId="2" fillId="0" borderId="0" xfId="0" applyNumberFormat="1" applyFont="1" applyAlignment="1">
      <alignment wrapText="1"/>
    </xf>
    <xf numFmtId="165" fontId="2" fillId="2" borderId="0" xfId="0" applyNumberFormat="1" applyFont="1" applyFill="1" applyAlignment="1">
      <alignment horizontal="right" wrapText="1"/>
    </xf>
    <xf numFmtId="165" fontId="4" fillId="0" borderId="17" xfId="0" applyNumberFormat="1" applyFont="1" applyBorder="1" applyAlignment="1">
      <alignment horizontal="right"/>
    </xf>
    <xf numFmtId="165" fontId="4" fillId="0" borderId="11" xfId="0" applyNumberFormat="1" applyFont="1" applyBorder="1" applyAlignment="1">
      <alignment horizontal="right"/>
    </xf>
    <xf numFmtId="165" fontId="4" fillId="0" borderId="14" xfId="0" applyNumberFormat="1" applyFont="1" applyBorder="1" applyAlignment="1">
      <alignment horizontal="right"/>
    </xf>
    <xf numFmtId="165" fontId="4" fillId="2" borderId="17" xfId="0" applyNumberFormat="1" applyFont="1" applyFill="1" applyBorder="1" applyAlignment="1">
      <alignment horizontal="right" wrapText="1"/>
    </xf>
    <xf numFmtId="165" fontId="4" fillId="2" borderId="11" xfId="0" applyNumberFormat="1" applyFont="1" applyFill="1" applyBorder="1" applyAlignment="1">
      <alignment horizontal="right" wrapText="1"/>
    </xf>
    <xf numFmtId="165" fontId="4" fillId="2" borderId="32" xfId="0" applyNumberFormat="1" applyFont="1" applyFill="1" applyBorder="1" applyAlignment="1">
      <alignment horizontal="right" wrapText="1"/>
    </xf>
    <xf numFmtId="165" fontId="4" fillId="2" borderId="57" xfId="0" applyNumberFormat="1" applyFont="1" applyFill="1" applyBorder="1" applyAlignment="1">
      <alignment horizontal="right" wrapText="1"/>
    </xf>
    <xf numFmtId="43" fontId="3" fillId="0" borderId="47" xfId="0" applyNumberFormat="1" applyFont="1" applyBorder="1" applyAlignment="1">
      <alignment horizontal="right"/>
    </xf>
    <xf numFmtId="165" fontId="4" fillId="0" borderId="45" xfId="0" applyNumberFormat="1" applyFont="1" applyBorder="1" applyAlignment="1">
      <alignment horizontal="right"/>
    </xf>
    <xf numFmtId="1" fontId="5" fillId="2" borderId="28" xfId="0" applyNumberFormat="1" applyFont="1" applyFill="1" applyBorder="1" applyAlignment="1">
      <alignment horizontal="center" vertical="center" wrapText="1"/>
    </xf>
    <xf numFmtId="165" fontId="5" fillId="2" borderId="57" xfId="0" applyNumberFormat="1" applyFont="1" applyFill="1" applyBorder="1" applyAlignment="1">
      <alignment horizontal="right" wrapText="1"/>
    </xf>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vertical="center" wrapText="1"/>
    </xf>
    <xf numFmtId="43" fontId="5" fillId="2" borderId="13" xfId="0" applyNumberFormat="1" applyFont="1" applyFill="1" applyBorder="1" applyAlignment="1">
      <alignment horizontal="right"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36" xfId="0" applyFont="1" applyBorder="1" applyAlignment="1">
      <alignment vertical="center" wrapText="1"/>
    </xf>
    <xf numFmtId="0" fontId="11"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1" fontId="5" fillId="0" borderId="24" xfId="0" applyNumberFormat="1" applyFont="1" applyBorder="1" applyAlignment="1">
      <alignment horizontal="center" vertical="center" wrapText="1"/>
    </xf>
    <xf numFmtId="1" fontId="5" fillId="0" borderId="28" xfId="0" applyNumberFormat="1" applyFont="1" applyBorder="1" applyAlignment="1">
      <alignment horizontal="center" vertical="center" wrapText="1"/>
    </xf>
    <xf numFmtId="1" fontId="5" fillId="0" borderId="52"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35" xfId="0" applyNumberFormat="1" applyFont="1" applyBorder="1" applyAlignment="1">
      <alignment horizontal="center" vertical="center" wrapText="1"/>
    </xf>
    <xf numFmtId="49" fontId="5" fillId="0" borderId="53" xfId="0" applyNumberFormat="1" applyFont="1" applyBorder="1" applyAlignment="1">
      <alignment horizontal="center" vertical="center" wrapText="1"/>
    </xf>
    <xf numFmtId="0" fontId="5" fillId="0" borderId="40" xfId="0" applyFont="1" applyBorder="1" applyAlignment="1">
      <alignment horizontal="center" wrapText="1"/>
    </xf>
    <xf numFmtId="0" fontId="5" fillId="0" borderId="42" xfId="0" applyFont="1" applyBorder="1" applyAlignment="1">
      <alignment horizontal="center" wrapText="1"/>
    </xf>
    <xf numFmtId="0" fontId="5" fillId="0" borderId="41" xfId="0" applyFont="1" applyBorder="1" applyAlignment="1">
      <alignment horizontal="center" wrapText="1"/>
    </xf>
    <xf numFmtId="43" fontId="5" fillId="0" borderId="49" xfId="0" applyNumberFormat="1" applyFont="1" applyBorder="1" applyAlignment="1">
      <alignment horizontal="center" wrapText="1"/>
    </xf>
    <xf numFmtId="43" fontId="5" fillId="0" borderId="50" xfId="0" applyNumberFormat="1" applyFont="1" applyBorder="1" applyAlignment="1">
      <alignment horizontal="center" wrapText="1"/>
    </xf>
    <xf numFmtId="43" fontId="5" fillId="0" borderId="51" xfId="0" applyNumberFormat="1" applyFont="1" applyBorder="1" applyAlignment="1">
      <alignment horizontal="center" wrapText="1"/>
    </xf>
    <xf numFmtId="43" fontId="5" fillId="0" borderId="26" xfId="0" applyNumberFormat="1" applyFont="1" applyBorder="1" applyAlignment="1">
      <alignment horizontal="center" wrapText="1"/>
    </xf>
    <xf numFmtId="43" fontId="5" fillId="0" borderId="54" xfId="0" applyNumberFormat="1" applyFont="1" applyBorder="1" applyAlignment="1">
      <alignment horizontal="center" wrapText="1"/>
    </xf>
    <xf numFmtId="43" fontId="5" fillId="0" borderId="55" xfId="0" applyNumberFormat="1" applyFont="1" applyBorder="1" applyAlignment="1">
      <alignment horizontal="center" wrapText="1"/>
    </xf>
    <xf numFmtId="2" fontId="5" fillId="0" borderId="18" xfId="0" applyNumberFormat="1" applyFont="1" applyBorder="1" applyAlignment="1">
      <alignment horizontal="right" vertical="center" wrapText="1"/>
    </xf>
    <xf numFmtId="2" fontId="5" fillId="0" borderId="19" xfId="0" applyNumberFormat="1" applyFont="1" applyBorder="1" applyAlignment="1">
      <alignment horizontal="right" vertical="center" wrapText="1"/>
    </xf>
    <xf numFmtId="2" fontId="5" fillId="0" borderId="56" xfId="0" applyNumberFormat="1" applyFont="1" applyBorder="1" applyAlignment="1">
      <alignment horizontal="right" vertical="center" wrapText="1"/>
    </xf>
    <xf numFmtId="2" fontId="4" fillId="2" borderId="38" xfId="0" applyNumberFormat="1" applyFont="1" applyFill="1" applyBorder="1" applyAlignment="1">
      <alignment horizontal="left" vertical="top" wrapText="1"/>
    </xf>
    <xf numFmtId="2" fontId="4" fillId="2" borderId="5" xfId="0" applyNumberFormat="1" applyFont="1" applyFill="1" applyBorder="1" applyAlignment="1">
      <alignment horizontal="left" vertical="top" wrapText="1"/>
    </xf>
    <xf numFmtId="2" fontId="4" fillId="2" borderId="39" xfId="0" applyNumberFormat="1" applyFont="1" applyFill="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164" fontId="4" fillId="2" borderId="3" xfId="0" applyNumberFormat="1" applyFont="1" applyFill="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0" fontId="11" fillId="2" borderId="5" xfId="0" applyFont="1" applyFill="1" applyBorder="1" applyAlignment="1">
      <alignment horizontal="center" vertical="top" wrapText="1"/>
    </xf>
    <xf numFmtId="0" fontId="11" fillId="2" borderId="6" xfId="0" applyFont="1" applyFill="1" applyBorder="1" applyAlignment="1">
      <alignment horizontal="center" vertical="top" wrapText="1"/>
    </xf>
    <xf numFmtId="0" fontId="4" fillId="2" borderId="0" xfId="0" applyFont="1" applyFill="1" applyAlignment="1">
      <alignment horizontal="left" vertical="center" wrapText="1"/>
    </xf>
    <xf numFmtId="0" fontId="4" fillId="2" borderId="26" xfId="0" applyFont="1" applyFill="1" applyBorder="1" applyAlignment="1">
      <alignment horizontal="left" vertical="center" wrapText="1"/>
    </xf>
    <xf numFmtId="0" fontId="5" fillId="0" borderId="16" xfId="0" applyFont="1" applyBorder="1" applyAlignment="1">
      <alignment horizontal="left" vertical="top" wrapText="1"/>
    </xf>
    <xf numFmtId="0" fontId="5" fillId="0" borderId="16" xfId="0" applyFont="1" applyBorder="1" applyAlignment="1">
      <alignment vertical="top"/>
    </xf>
    <xf numFmtId="0" fontId="5" fillId="0" borderId="17" xfId="0" applyFont="1" applyBorder="1" applyAlignment="1">
      <alignment vertical="top"/>
    </xf>
    <xf numFmtId="164" fontId="5" fillId="0" borderId="0" xfId="0" applyNumberFormat="1" applyFont="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36" xfId="0" applyFont="1" applyBorder="1" applyAlignment="1">
      <alignment horizontal="left" vertical="center"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4" xfId="0" applyFont="1" applyBorder="1" applyAlignment="1">
      <alignment horizontal="right" vertical="center" wrapText="1"/>
    </xf>
    <xf numFmtId="0" fontId="5" fillId="0" borderId="5" xfId="0" applyFont="1" applyBorder="1" applyAlignment="1">
      <alignment horizontal="right" vertical="center" wrapText="1"/>
    </xf>
    <xf numFmtId="0" fontId="5" fillId="0" borderId="29" xfId="0" applyFont="1" applyBorder="1" applyAlignment="1">
      <alignment horizontal="right" vertical="center" wrapText="1"/>
    </xf>
    <xf numFmtId="0" fontId="5" fillId="0" borderId="39" xfId="0" applyFont="1" applyBorder="1" applyAlignment="1">
      <alignment horizontal="right" vertical="center" wrapText="1"/>
    </xf>
    <xf numFmtId="0" fontId="5" fillId="0" borderId="3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43" fontId="5" fillId="0" borderId="42" xfId="0" applyNumberFormat="1" applyFont="1" applyBorder="1" applyAlignment="1">
      <alignment horizontal="center" wrapText="1"/>
    </xf>
    <xf numFmtId="43" fontId="5" fillId="0" borderId="41" xfId="0" applyNumberFormat="1" applyFont="1" applyBorder="1" applyAlignment="1">
      <alignment horizontal="center" wrapText="1"/>
    </xf>
    <xf numFmtId="2" fontId="4" fillId="2" borderId="18" xfId="0" applyNumberFormat="1" applyFont="1" applyFill="1" applyBorder="1" applyAlignment="1">
      <alignment horizontal="right" wrapText="1"/>
    </xf>
    <xf numFmtId="2" fontId="4" fillId="2" borderId="19" xfId="0" applyNumberFormat="1" applyFont="1" applyFill="1" applyBorder="1" applyAlignment="1">
      <alignment horizontal="right" wrapText="1"/>
    </xf>
    <xf numFmtId="2" fontId="4" fillId="2" borderId="56" xfId="0" applyNumberFormat="1" applyFont="1" applyFill="1" applyBorder="1" applyAlignment="1">
      <alignment horizontal="right" wrapText="1"/>
    </xf>
    <xf numFmtId="2" fontId="4" fillId="2" borderId="27" xfId="0" applyNumberFormat="1" applyFont="1" applyFill="1" applyBorder="1" applyAlignment="1">
      <alignment horizontal="left" vertical="top" wrapText="1"/>
    </xf>
    <xf numFmtId="2" fontId="4" fillId="2" borderId="29" xfId="0" applyNumberFormat="1" applyFont="1" applyFill="1" applyBorder="1" applyAlignment="1">
      <alignment horizontal="left" vertical="top" wrapText="1"/>
    </xf>
    <xf numFmtId="2" fontId="4" fillId="2" borderId="25" xfId="0" applyNumberFormat="1" applyFont="1" applyFill="1" applyBorder="1" applyAlignment="1">
      <alignment horizontal="left" vertical="top" wrapText="1"/>
    </xf>
    <xf numFmtId="0" fontId="4" fillId="0" borderId="9" xfId="0" applyFont="1" applyBorder="1" applyAlignment="1">
      <alignment horizontal="left"/>
    </xf>
    <xf numFmtId="0" fontId="4" fillId="0" borderId="10"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0" fontId="4" fillId="0" borderId="60" xfId="0" applyFont="1" applyBorder="1" applyAlignment="1">
      <alignment horizontal="left"/>
    </xf>
    <xf numFmtId="0" fontId="4" fillId="0" borderId="58" xfId="0" applyFont="1" applyBorder="1" applyAlignment="1">
      <alignment horizontal="left"/>
    </xf>
    <xf numFmtId="0" fontId="4" fillId="0" borderId="42" xfId="0" applyFont="1" applyBorder="1" applyAlignment="1">
      <alignment horizontal="left"/>
    </xf>
    <xf numFmtId="0" fontId="4" fillId="0" borderId="59" xfId="0" applyFont="1" applyBorder="1" applyAlignment="1">
      <alignment horizontal="left"/>
    </xf>
    <xf numFmtId="164" fontId="5" fillId="2" borderId="37" xfId="0" applyNumberFormat="1" applyFont="1" applyFill="1" applyBorder="1" applyAlignment="1">
      <alignment horizontal="center" vertical="center" wrapText="1"/>
    </xf>
    <xf numFmtId="164" fontId="5" fillId="2" borderId="0" xfId="0" applyNumberFormat="1" applyFont="1" applyFill="1" applyAlignment="1">
      <alignment horizontal="center" vertical="center" wrapText="1"/>
    </xf>
    <xf numFmtId="0" fontId="5" fillId="2" borderId="18" xfId="0" applyFont="1" applyFill="1" applyBorder="1" applyAlignment="1">
      <alignment horizontal="right" vertical="center" wrapText="1"/>
    </xf>
    <xf numFmtId="0" fontId="5" fillId="2" borderId="19" xfId="0"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39" xfId="0" applyFont="1" applyFill="1" applyBorder="1" applyAlignment="1">
      <alignment horizontal="right" vertical="center" wrapText="1"/>
    </xf>
    <xf numFmtId="0" fontId="5" fillId="2" borderId="3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5" fillId="2" borderId="31" xfId="0" applyNumberFormat="1" applyFont="1" applyFill="1" applyBorder="1" applyAlignment="1">
      <alignment horizontal="center" vertical="center" wrapText="1"/>
    </xf>
    <xf numFmtId="49" fontId="5" fillId="2" borderId="35"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0" fontId="4" fillId="2" borderId="4"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2" borderId="39" xfId="0" applyFont="1" applyFill="1" applyBorder="1" applyAlignment="1">
      <alignment horizontal="right" vertical="center" wrapText="1"/>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6" xfId="0" applyFont="1" applyBorder="1" applyAlignment="1">
      <alignment horizontal="center" vertical="center" wrapText="1"/>
    </xf>
    <xf numFmtId="2" fontId="4" fillId="0" borderId="28" xfId="0" applyNumberFormat="1" applyFont="1" applyBorder="1" applyAlignment="1">
      <alignment horizontal="center" vertical="center"/>
    </xf>
    <xf numFmtId="2" fontId="4" fillId="0" borderId="35" xfId="0" applyNumberFormat="1" applyFont="1" applyBorder="1" applyAlignment="1">
      <alignment horizontal="center" vertical="center"/>
    </xf>
    <xf numFmtId="2" fontId="4" fillId="0" borderId="33" xfId="0" applyNumberFormat="1" applyFont="1" applyBorder="1" applyAlignment="1">
      <alignment horizontal="center" vertical="center"/>
    </xf>
    <xf numFmtId="2" fontId="3" fillId="0" borderId="20" xfId="0" applyNumberFormat="1" applyFont="1" applyBorder="1" applyAlignment="1">
      <alignment horizontal="center" vertical="center"/>
    </xf>
    <xf numFmtId="2" fontId="3" fillId="0" borderId="21" xfId="0" applyNumberFormat="1" applyFont="1" applyBorder="1" applyAlignment="1">
      <alignment horizontal="center" vertical="center"/>
    </xf>
    <xf numFmtId="2" fontId="3" fillId="0" borderId="38" xfId="0" applyNumberFormat="1" applyFont="1" applyBorder="1" applyAlignment="1">
      <alignment horizontal="center" vertical="center"/>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44" xfId="0" applyFont="1" applyBorder="1" applyAlignment="1">
      <alignment horizontal="left" vertical="top"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3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K559"/>
  <sheetViews>
    <sheetView topLeftCell="A415" zoomScaleNormal="100" zoomScaleSheetLayoutView="85" zoomScalePageLayoutView="40" workbookViewId="0">
      <selection activeCell="D6" sqref="D6:H6"/>
    </sheetView>
  </sheetViews>
  <sheetFormatPr defaultRowHeight="18" x14ac:dyDescent="0.35"/>
  <cols>
    <col min="1" max="1" width="3.42578125" style="110" customWidth="1"/>
    <col min="2" max="2" width="7.7109375" style="167" customWidth="1"/>
    <col min="3" max="3" width="11.7109375" style="167" customWidth="1"/>
    <col min="4" max="4" width="64.140625" style="168" customWidth="1"/>
    <col min="5" max="5" width="9.7109375" style="167" customWidth="1"/>
    <col min="6" max="6" width="15.7109375" style="170" customWidth="1"/>
    <col min="7" max="7" width="15.7109375" style="171" customWidth="1"/>
    <col min="8" max="8" width="21.5703125" style="270" customWidth="1"/>
    <col min="9" max="9" width="8.85546875" style="1"/>
    <col min="10" max="10" width="20.7109375" style="1" customWidth="1"/>
    <col min="11" max="37" width="8.85546875" style="1"/>
    <col min="250" max="250" width="3.42578125" customWidth="1"/>
    <col min="251" max="251" width="7" customWidth="1"/>
    <col min="252" max="252" width="9.85546875" customWidth="1"/>
    <col min="253" max="253" width="64.140625" customWidth="1"/>
    <col min="254" max="254" width="11.42578125" customWidth="1"/>
    <col min="255" max="255" width="12.85546875" customWidth="1"/>
    <col min="256" max="256" width="15.42578125" customWidth="1"/>
    <col min="257" max="257" width="19.42578125" customWidth="1"/>
    <col min="258" max="258" width="13.85546875" customWidth="1"/>
    <col min="506" max="506" width="3.42578125" customWidth="1"/>
    <col min="507" max="507" width="7" customWidth="1"/>
    <col min="508" max="508" width="9.85546875" customWidth="1"/>
    <col min="509" max="509" width="64.140625" customWidth="1"/>
    <col min="510" max="510" width="11.42578125" customWidth="1"/>
    <col min="511" max="511" width="12.85546875" customWidth="1"/>
    <col min="512" max="512" width="15.42578125" customWidth="1"/>
    <col min="513" max="513" width="19.42578125" customWidth="1"/>
    <col min="514" max="514" width="13.85546875" customWidth="1"/>
    <col min="762" max="762" width="3.42578125" customWidth="1"/>
    <col min="763" max="763" width="7" customWidth="1"/>
    <col min="764" max="764" width="9.85546875" customWidth="1"/>
    <col min="765" max="765" width="64.140625" customWidth="1"/>
    <col min="766" max="766" width="11.42578125" customWidth="1"/>
    <col min="767" max="767" width="12.85546875" customWidth="1"/>
    <col min="768" max="768" width="15.42578125" customWidth="1"/>
    <col min="769" max="769" width="19.42578125" customWidth="1"/>
    <col min="770" max="770" width="13.85546875" customWidth="1"/>
    <col min="1018" max="1018" width="3.42578125" customWidth="1"/>
    <col min="1019" max="1019" width="7" customWidth="1"/>
    <col min="1020" max="1020" width="9.85546875" customWidth="1"/>
    <col min="1021" max="1021" width="64.140625" customWidth="1"/>
    <col min="1022" max="1022" width="11.42578125" customWidth="1"/>
    <col min="1023" max="1023" width="12.85546875" customWidth="1"/>
    <col min="1024" max="1024" width="15.42578125" customWidth="1"/>
    <col min="1025" max="1025" width="19.42578125" customWidth="1"/>
    <col min="1026" max="1026" width="13.85546875" customWidth="1"/>
    <col min="1274" max="1274" width="3.42578125" customWidth="1"/>
    <col min="1275" max="1275" width="7" customWidth="1"/>
    <col min="1276" max="1276" width="9.85546875" customWidth="1"/>
    <col min="1277" max="1277" width="64.140625" customWidth="1"/>
    <col min="1278" max="1278" width="11.42578125" customWidth="1"/>
    <col min="1279" max="1279" width="12.85546875" customWidth="1"/>
    <col min="1280" max="1280" width="15.42578125" customWidth="1"/>
    <col min="1281" max="1281" width="19.42578125" customWidth="1"/>
    <col min="1282" max="1282" width="13.85546875" customWidth="1"/>
    <col min="1530" max="1530" width="3.42578125" customWidth="1"/>
    <col min="1531" max="1531" width="7" customWidth="1"/>
    <col min="1532" max="1532" width="9.85546875" customWidth="1"/>
    <col min="1533" max="1533" width="64.140625" customWidth="1"/>
    <col min="1534" max="1534" width="11.42578125" customWidth="1"/>
    <col min="1535" max="1535" width="12.85546875" customWidth="1"/>
    <col min="1536" max="1536" width="15.42578125" customWidth="1"/>
    <col min="1537" max="1537" width="19.42578125" customWidth="1"/>
    <col min="1538" max="1538" width="13.85546875" customWidth="1"/>
    <col min="1786" max="1786" width="3.42578125" customWidth="1"/>
    <col min="1787" max="1787" width="7" customWidth="1"/>
    <col min="1788" max="1788" width="9.85546875" customWidth="1"/>
    <col min="1789" max="1789" width="64.140625" customWidth="1"/>
    <col min="1790" max="1790" width="11.42578125" customWidth="1"/>
    <col min="1791" max="1791" width="12.85546875" customWidth="1"/>
    <col min="1792" max="1792" width="15.42578125" customWidth="1"/>
    <col min="1793" max="1793" width="19.42578125" customWidth="1"/>
    <col min="1794" max="1794" width="13.85546875" customWidth="1"/>
    <col min="2042" max="2042" width="3.42578125" customWidth="1"/>
    <col min="2043" max="2043" width="7" customWidth="1"/>
    <col min="2044" max="2044" width="9.85546875" customWidth="1"/>
    <col min="2045" max="2045" width="64.140625" customWidth="1"/>
    <col min="2046" max="2046" width="11.42578125" customWidth="1"/>
    <col min="2047" max="2047" width="12.85546875" customWidth="1"/>
    <col min="2048" max="2048" width="15.42578125" customWidth="1"/>
    <col min="2049" max="2049" width="19.42578125" customWidth="1"/>
    <col min="2050" max="2050" width="13.85546875" customWidth="1"/>
    <col min="2298" max="2298" width="3.42578125" customWidth="1"/>
    <col min="2299" max="2299" width="7" customWidth="1"/>
    <col min="2300" max="2300" width="9.85546875" customWidth="1"/>
    <col min="2301" max="2301" width="64.140625" customWidth="1"/>
    <col min="2302" max="2302" width="11.42578125" customWidth="1"/>
    <col min="2303" max="2303" width="12.85546875" customWidth="1"/>
    <col min="2304" max="2304" width="15.42578125" customWidth="1"/>
    <col min="2305" max="2305" width="19.42578125" customWidth="1"/>
    <col min="2306" max="2306" width="13.85546875" customWidth="1"/>
    <col min="2554" max="2554" width="3.42578125" customWidth="1"/>
    <col min="2555" max="2555" width="7" customWidth="1"/>
    <col min="2556" max="2556" width="9.85546875" customWidth="1"/>
    <col min="2557" max="2557" width="64.140625" customWidth="1"/>
    <col min="2558" max="2558" width="11.42578125" customWidth="1"/>
    <col min="2559" max="2559" width="12.85546875" customWidth="1"/>
    <col min="2560" max="2560" width="15.42578125" customWidth="1"/>
    <col min="2561" max="2561" width="19.42578125" customWidth="1"/>
    <col min="2562" max="2562" width="13.85546875" customWidth="1"/>
    <col min="2810" max="2810" width="3.42578125" customWidth="1"/>
    <col min="2811" max="2811" width="7" customWidth="1"/>
    <col min="2812" max="2812" width="9.85546875" customWidth="1"/>
    <col min="2813" max="2813" width="64.140625" customWidth="1"/>
    <col min="2814" max="2814" width="11.42578125" customWidth="1"/>
    <col min="2815" max="2815" width="12.85546875" customWidth="1"/>
    <col min="2816" max="2816" width="15.42578125" customWidth="1"/>
    <col min="2817" max="2817" width="19.42578125" customWidth="1"/>
    <col min="2818" max="2818" width="13.85546875" customWidth="1"/>
    <col min="3066" max="3066" width="3.42578125" customWidth="1"/>
    <col min="3067" max="3067" width="7" customWidth="1"/>
    <col min="3068" max="3068" width="9.85546875" customWidth="1"/>
    <col min="3069" max="3069" width="64.140625" customWidth="1"/>
    <col min="3070" max="3070" width="11.42578125" customWidth="1"/>
    <col min="3071" max="3071" width="12.85546875" customWidth="1"/>
    <col min="3072" max="3072" width="15.42578125" customWidth="1"/>
    <col min="3073" max="3073" width="19.42578125" customWidth="1"/>
    <col min="3074" max="3074" width="13.85546875" customWidth="1"/>
    <col min="3322" max="3322" width="3.42578125" customWidth="1"/>
    <col min="3323" max="3323" width="7" customWidth="1"/>
    <col min="3324" max="3324" width="9.85546875" customWidth="1"/>
    <col min="3325" max="3325" width="64.140625" customWidth="1"/>
    <col min="3326" max="3326" width="11.42578125" customWidth="1"/>
    <col min="3327" max="3327" width="12.85546875" customWidth="1"/>
    <col min="3328" max="3328" width="15.42578125" customWidth="1"/>
    <col min="3329" max="3329" width="19.42578125" customWidth="1"/>
    <col min="3330" max="3330" width="13.85546875" customWidth="1"/>
    <col min="3578" max="3578" width="3.42578125" customWidth="1"/>
    <col min="3579" max="3579" width="7" customWidth="1"/>
    <col min="3580" max="3580" width="9.85546875" customWidth="1"/>
    <col min="3581" max="3581" width="64.140625" customWidth="1"/>
    <col min="3582" max="3582" width="11.42578125" customWidth="1"/>
    <col min="3583" max="3583" width="12.85546875" customWidth="1"/>
    <col min="3584" max="3584" width="15.42578125" customWidth="1"/>
    <col min="3585" max="3585" width="19.42578125" customWidth="1"/>
    <col min="3586" max="3586" width="13.85546875" customWidth="1"/>
    <col min="3834" max="3834" width="3.42578125" customWidth="1"/>
    <col min="3835" max="3835" width="7" customWidth="1"/>
    <col min="3836" max="3836" width="9.85546875" customWidth="1"/>
    <col min="3837" max="3837" width="64.140625" customWidth="1"/>
    <col min="3838" max="3838" width="11.42578125" customWidth="1"/>
    <col min="3839" max="3839" width="12.85546875" customWidth="1"/>
    <col min="3840" max="3840" width="15.42578125" customWidth="1"/>
    <col min="3841" max="3841" width="19.42578125" customWidth="1"/>
    <col min="3842" max="3842" width="13.85546875" customWidth="1"/>
    <col min="4090" max="4090" width="3.42578125" customWidth="1"/>
    <col min="4091" max="4091" width="7" customWidth="1"/>
    <col min="4092" max="4092" width="9.85546875" customWidth="1"/>
    <col min="4093" max="4093" width="64.140625" customWidth="1"/>
    <col min="4094" max="4094" width="11.42578125" customWidth="1"/>
    <col min="4095" max="4095" width="12.85546875" customWidth="1"/>
    <col min="4096" max="4096" width="15.42578125" customWidth="1"/>
    <col min="4097" max="4097" width="19.42578125" customWidth="1"/>
    <col min="4098" max="4098" width="13.85546875" customWidth="1"/>
    <col min="4346" max="4346" width="3.42578125" customWidth="1"/>
    <col min="4347" max="4347" width="7" customWidth="1"/>
    <col min="4348" max="4348" width="9.85546875" customWidth="1"/>
    <col min="4349" max="4349" width="64.140625" customWidth="1"/>
    <col min="4350" max="4350" width="11.42578125" customWidth="1"/>
    <col min="4351" max="4351" width="12.85546875" customWidth="1"/>
    <col min="4352" max="4352" width="15.42578125" customWidth="1"/>
    <col min="4353" max="4353" width="19.42578125" customWidth="1"/>
    <col min="4354" max="4354" width="13.85546875" customWidth="1"/>
    <col min="4602" max="4602" width="3.42578125" customWidth="1"/>
    <col min="4603" max="4603" width="7" customWidth="1"/>
    <col min="4604" max="4604" width="9.85546875" customWidth="1"/>
    <col min="4605" max="4605" width="64.140625" customWidth="1"/>
    <col min="4606" max="4606" width="11.42578125" customWidth="1"/>
    <col min="4607" max="4607" width="12.85546875" customWidth="1"/>
    <col min="4608" max="4608" width="15.42578125" customWidth="1"/>
    <col min="4609" max="4609" width="19.42578125" customWidth="1"/>
    <col min="4610" max="4610" width="13.85546875" customWidth="1"/>
    <col min="4858" max="4858" width="3.42578125" customWidth="1"/>
    <col min="4859" max="4859" width="7" customWidth="1"/>
    <col min="4860" max="4860" width="9.85546875" customWidth="1"/>
    <col min="4861" max="4861" width="64.140625" customWidth="1"/>
    <col min="4862" max="4862" width="11.42578125" customWidth="1"/>
    <col min="4863" max="4863" width="12.85546875" customWidth="1"/>
    <col min="4864" max="4864" width="15.42578125" customWidth="1"/>
    <col min="4865" max="4865" width="19.42578125" customWidth="1"/>
    <col min="4866" max="4866" width="13.85546875" customWidth="1"/>
    <col min="5114" max="5114" width="3.42578125" customWidth="1"/>
    <col min="5115" max="5115" width="7" customWidth="1"/>
    <col min="5116" max="5116" width="9.85546875" customWidth="1"/>
    <col min="5117" max="5117" width="64.140625" customWidth="1"/>
    <col min="5118" max="5118" width="11.42578125" customWidth="1"/>
    <col min="5119" max="5119" width="12.85546875" customWidth="1"/>
    <col min="5120" max="5120" width="15.42578125" customWidth="1"/>
    <col min="5121" max="5121" width="19.42578125" customWidth="1"/>
    <col min="5122" max="5122" width="13.85546875" customWidth="1"/>
    <col min="5370" max="5370" width="3.42578125" customWidth="1"/>
    <col min="5371" max="5371" width="7" customWidth="1"/>
    <col min="5372" max="5372" width="9.85546875" customWidth="1"/>
    <col min="5373" max="5373" width="64.140625" customWidth="1"/>
    <col min="5374" max="5374" width="11.42578125" customWidth="1"/>
    <col min="5375" max="5375" width="12.85546875" customWidth="1"/>
    <col min="5376" max="5376" width="15.42578125" customWidth="1"/>
    <col min="5377" max="5377" width="19.42578125" customWidth="1"/>
    <col min="5378" max="5378" width="13.85546875" customWidth="1"/>
    <col min="5626" max="5626" width="3.42578125" customWidth="1"/>
    <col min="5627" max="5627" width="7" customWidth="1"/>
    <col min="5628" max="5628" width="9.85546875" customWidth="1"/>
    <col min="5629" max="5629" width="64.140625" customWidth="1"/>
    <col min="5630" max="5630" width="11.42578125" customWidth="1"/>
    <col min="5631" max="5631" width="12.85546875" customWidth="1"/>
    <col min="5632" max="5632" width="15.42578125" customWidth="1"/>
    <col min="5633" max="5633" width="19.42578125" customWidth="1"/>
    <col min="5634" max="5634" width="13.85546875" customWidth="1"/>
    <col min="5882" max="5882" width="3.42578125" customWidth="1"/>
    <col min="5883" max="5883" width="7" customWidth="1"/>
    <col min="5884" max="5884" width="9.85546875" customWidth="1"/>
    <col min="5885" max="5885" width="64.140625" customWidth="1"/>
    <col min="5886" max="5886" width="11.42578125" customWidth="1"/>
    <col min="5887" max="5887" width="12.85546875" customWidth="1"/>
    <col min="5888" max="5888" width="15.42578125" customWidth="1"/>
    <col min="5889" max="5889" width="19.42578125" customWidth="1"/>
    <col min="5890" max="5890" width="13.85546875" customWidth="1"/>
    <col min="6138" max="6138" width="3.42578125" customWidth="1"/>
    <col min="6139" max="6139" width="7" customWidth="1"/>
    <col min="6140" max="6140" width="9.85546875" customWidth="1"/>
    <col min="6141" max="6141" width="64.140625" customWidth="1"/>
    <col min="6142" max="6142" width="11.42578125" customWidth="1"/>
    <col min="6143" max="6143" width="12.85546875" customWidth="1"/>
    <col min="6144" max="6144" width="15.42578125" customWidth="1"/>
    <col min="6145" max="6145" width="19.42578125" customWidth="1"/>
    <col min="6146" max="6146" width="13.85546875" customWidth="1"/>
    <col min="6394" max="6394" width="3.42578125" customWidth="1"/>
    <col min="6395" max="6395" width="7" customWidth="1"/>
    <col min="6396" max="6396" width="9.85546875" customWidth="1"/>
    <col min="6397" max="6397" width="64.140625" customWidth="1"/>
    <col min="6398" max="6398" width="11.42578125" customWidth="1"/>
    <col min="6399" max="6399" width="12.85546875" customWidth="1"/>
    <col min="6400" max="6400" width="15.42578125" customWidth="1"/>
    <col min="6401" max="6401" width="19.42578125" customWidth="1"/>
    <col min="6402" max="6402" width="13.85546875" customWidth="1"/>
    <col min="6650" max="6650" width="3.42578125" customWidth="1"/>
    <col min="6651" max="6651" width="7" customWidth="1"/>
    <col min="6652" max="6652" width="9.85546875" customWidth="1"/>
    <col min="6653" max="6653" width="64.140625" customWidth="1"/>
    <col min="6654" max="6654" width="11.42578125" customWidth="1"/>
    <col min="6655" max="6655" width="12.85546875" customWidth="1"/>
    <col min="6656" max="6656" width="15.42578125" customWidth="1"/>
    <col min="6657" max="6657" width="19.42578125" customWidth="1"/>
    <col min="6658" max="6658" width="13.85546875" customWidth="1"/>
    <col min="6906" max="6906" width="3.42578125" customWidth="1"/>
    <col min="6907" max="6907" width="7" customWidth="1"/>
    <col min="6908" max="6908" width="9.85546875" customWidth="1"/>
    <col min="6909" max="6909" width="64.140625" customWidth="1"/>
    <col min="6910" max="6910" width="11.42578125" customWidth="1"/>
    <col min="6911" max="6911" width="12.85546875" customWidth="1"/>
    <col min="6912" max="6912" width="15.42578125" customWidth="1"/>
    <col min="6913" max="6913" width="19.42578125" customWidth="1"/>
    <col min="6914" max="6914" width="13.85546875" customWidth="1"/>
    <col min="7162" max="7162" width="3.42578125" customWidth="1"/>
    <col min="7163" max="7163" width="7" customWidth="1"/>
    <col min="7164" max="7164" width="9.85546875" customWidth="1"/>
    <col min="7165" max="7165" width="64.140625" customWidth="1"/>
    <col min="7166" max="7166" width="11.42578125" customWidth="1"/>
    <col min="7167" max="7167" width="12.85546875" customWidth="1"/>
    <col min="7168" max="7168" width="15.42578125" customWidth="1"/>
    <col min="7169" max="7169" width="19.42578125" customWidth="1"/>
    <col min="7170" max="7170" width="13.85546875" customWidth="1"/>
    <col min="7418" max="7418" width="3.42578125" customWidth="1"/>
    <col min="7419" max="7419" width="7" customWidth="1"/>
    <col min="7420" max="7420" width="9.85546875" customWidth="1"/>
    <col min="7421" max="7421" width="64.140625" customWidth="1"/>
    <col min="7422" max="7422" width="11.42578125" customWidth="1"/>
    <col min="7423" max="7423" width="12.85546875" customWidth="1"/>
    <col min="7424" max="7424" width="15.42578125" customWidth="1"/>
    <col min="7425" max="7425" width="19.42578125" customWidth="1"/>
    <col min="7426" max="7426" width="13.85546875" customWidth="1"/>
    <col min="7674" max="7674" width="3.42578125" customWidth="1"/>
    <col min="7675" max="7675" width="7" customWidth="1"/>
    <col min="7676" max="7676" width="9.85546875" customWidth="1"/>
    <col min="7677" max="7677" width="64.140625" customWidth="1"/>
    <col min="7678" max="7678" width="11.42578125" customWidth="1"/>
    <col min="7679" max="7679" width="12.85546875" customWidth="1"/>
    <col min="7680" max="7680" width="15.42578125" customWidth="1"/>
    <col min="7681" max="7681" width="19.42578125" customWidth="1"/>
    <col min="7682" max="7682" width="13.85546875" customWidth="1"/>
    <col min="7930" max="7930" width="3.42578125" customWidth="1"/>
    <col min="7931" max="7931" width="7" customWidth="1"/>
    <col min="7932" max="7932" width="9.85546875" customWidth="1"/>
    <col min="7933" max="7933" width="64.140625" customWidth="1"/>
    <col min="7934" max="7934" width="11.42578125" customWidth="1"/>
    <col min="7935" max="7935" width="12.85546875" customWidth="1"/>
    <col min="7936" max="7936" width="15.42578125" customWidth="1"/>
    <col min="7937" max="7937" width="19.42578125" customWidth="1"/>
    <col min="7938" max="7938" width="13.85546875" customWidth="1"/>
    <col min="8186" max="8186" width="3.42578125" customWidth="1"/>
    <col min="8187" max="8187" width="7" customWidth="1"/>
    <col min="8188" max="8188" width="9.85546875" customWidth="1"/>
    <col min="8189" max="8189" width="64.140625" customWidth="1"/>
    <col min="8190" max="8190" width="11.42578125" customWidth="1"/>
    <col min="8191" max="8191" width="12.85546875" customWidth="1"/>
    <col min="8192" max="8192" width="15.42578125" customWidth="1"/>
    <col min="8193" max="8193" width="19.42578125" customWidth="1"/>
    <col min="8194" max="8194" width="13.85546875" customWidth="1"/>
    <col min="8442" max="8442" width="3.42578125" customWidth="1"/>
    <col min="8443" max="8443" width="7" customWidth="1"/>
    <col min="8444" max="8444" width="9.85546875" customWidth="1"/>
    <col min="8445" max="8445" width="64.140625" customWidth="1"/>
    <col min="8446" max="8446" width="11.42578125" customWidth="1"/>
    <col min="8447" max="8447" width="12.85546875" customWidth="1"/>
    <col min="8448" max="8448" width="15.42578125" customWidth="1"/>
    <col min="8449" max="8449" width="19.42578125" customWidth="1"/>
    <col min="8450" max="8450" width="13.85546875" customWidth="1"/>
    <col min="8698" max="8698" width="3.42578125" customWidth="1"/>
    <col min="8699" max="8699" width="7" customWidth="1"/>
    <col min="8700" max="8700" width="9.85546875" customWidth="1"/>
    <col min="8701" max="8701" width="64.140625" customWidth="1"/>
    <col min="8702" max="8702" width="11.42578125" customWidth="1"/>
    <col min="8703" max="8703" width="12.85546875" customWidth="1"/>
    <col min="8704" max="8704" width="15.42578125" customWidth="1"/>
    <col min="8705" max="8705" width="19.42578125" customWidth="1"/>
    <col min="8706" max="8706" width="13.85546875" customWidth="1"/>
    <col min="8954" max="8954" width="3.42578125" customWidth="1"/>
    <col min="8955" max="8955" width="7" customWidth="1"/>
    <col min="8956" max="8956" width="9.85546875" customWidth="1"/>
    <col min="8957" max="8957" width="64.140625" customWidth="1"/>
    <col min="8958" max="8958" width="11.42578125" customWidth="1"/>
    <col min="8959" max="8959" width="12.85546875" customWidth="1"/>
    <col min="8960" max="8960" width="15.42578125" customWidth="1"/>
    <col min="8961" max="8961" width="19.42578125" customWidth="1"/>
    <col min="8962" max="8962" width="13.85546875" customWidth="1"/>
    <col min="9210" max="9210" width="3.42578125" customWidth="1"/>
    <col min="9211" max="9211" width="7" customWidth="1"/>
    <col min="9212" max="9212" width="9.85546875" customWidth="1"/>
    <col min="9213" max="9213" width="64.140625" customWidth="1"/>
    <col min="9214" max="9214" width="11.42578125" customWidth="1"/>
    <col min="9215" max="9215" width="12.85546875" customWidth="1"/>
    <col min="9216" max="9216" width="15.42578125" customWidth="1"/>
    <col min="9217" max="9217" width="19.42578125" customWidth="1"/>
    <col min="9218" max="9218" width="13.85546875" customWidth="1"/>
    <col min="9466" max="9466" width="3.42578125" customWidth="1"/>
    <col min="9467" max="9467" width="7" customWidth="1"/>
    <col min="9468" max="9468" width="9.85546875" customWidth="1"/>
    <col min="9469" max="9469" width="64.140625" customWidth="1"/>
    <col min="9470" max="9470" width="11.42578125" customWidth="1"/>
    <col min="9471" max="9471" width="12.85546875" customWidth="1"/>
    <col min="9472" max="9472" width="15.42578125" customWidth="1"/>
    <col min="9473" max="9473" width="19.42578125" customWidth="1"/>
    <col min="9474" max="9474" width="13.85546875" customWidth="1"/>
    <col min="9722" max="9722" width="3.42578125" customWidth="1"/>
    <col min="9723" max="9723" width="7" customWidth="1"/>
    <col min="9724" max="9724" width="9.85546875" customWidth="1"/>
    <col min="9725" max="9725" width="64.140625" customWidth="1"/>
    <col min="9726" max="9726" width="11.42578125" customWidth="1"/>
    <col min="9727" max="9727" width="12.85546875" customWidth="1"/>
    <col min="9728" max="9728" width="15.42578125" customWidth="1"/>
    <col min="9729" max="9729" width="19.42578125" customWidth="1"/>
    <col min="9730" max="9730" width="13.85546875" customWidth="1"/>
    <col min="9978" max="9978" width="3.42578125" customWidth="1"/>
    <col min="9979" max="9979" width="7" customWidth="1"/>
    <col min="9980" max="9980" width="9.85546875" customWidth="1"/>
    <col min="9981" max="9981" width="64.140625" customWidth="1"/>
    <col min="9982" max="9982" width="11.42578125" customWidth="1"/>
    <col min="9983" max="9983" width="12.85546875" customWidth="1"/>
    <col min="9984" max="9984" width="15.42578125" customWidth="1"/>
    <col min="9985" max="9985" width="19.42578125" customWidth="1"/>
    <col min="9986" max="9986" width="13.85546875" customWidth="1"/>
    <col min="10234" max="10234" width="3.42578125" customWidth="1"/>
    <col min="10235" max="10235" width="7" customWidth="1"/>
    <col min="10236" max="10236" width="9.85546875" customWidth="1"/>
    <col min="10237" max="10237" width="64.140625" customWidth="1"/>
    <col min="10238" max="10238" width="11.42578125" customWidth="1"/>
    <col min="10239" max="10239" width="12.85546875" customWidth="1"/>
    <col min="10240" max="10240" width="15.42578125" customWidth="1"/>
    <col min="10241" max="10241" width="19.42578125" customWidth="1"/>
    <col min="10242" max="10242" width="13.85546875" customWidth="1"/>
    <col min="10490" max="10490" width="3.42578125" customWidth="1"/>
    <col min="10491" max="10491" width="7" customWidth="1"/>
    <col min="10492" max="10492" width="9.85546875" customWidth="1"/>
    <col min="10493" max="10493" width="64.140625" customWidth="1"/>
    <col min="10494" max="10494" width="11.42578125" customWidth="1"/>
    <col min="10495" max="10495" width="12.85546875" customWidth="1"/>
    <col min="10496" max="10496" width="15.42578125" customWidth="1"/>
    <col min="10497" max="10497" width="19.42578125" customWidth="1"/>
    <col min="10498" max="10498" width="13.85546875" customWidth="1"/>
    <col min="10746" max="10746" width="3.42578125" customWidth="1"/>
    <col min="10747" max="10747" width="7" customWidth="1"/>
    <col min="10748" max="10748" width="9.85546875" customWidth="1"/>
    <col min="10749" max="10749" width="64.140625" customWidth="1"/>
    <col min="10750" max="10750" width="11.42578125" customWidth="1"/>
    <col min="10751" max="10751" width="12.85546875" customWidth="1"/>
    <col min="10752" max="10752" width="15.42578125" customWidth="1"/>
    <col min="10753" max="10753" width="19.42578125" customWidth="1"/>
    <col min="10754" max="10754" width="13.85546875" customWidth="1"/>
    <col min="11002" max="11002" width="3.42578125" customWidth="1"/>
    <col min="11003" max="11003" width="7" customWidth="1"/>
    <col min="11004" max="11004" width="9.85546875" customWidth="1"/>
    <col min="11005" max="11005" width="64.140625" customWidth="1"/>
    <col min="11006" max="11006" width="11.42578125" customWidth="1"/>
    <col min="11007" max="11007" width="12.85546875" customWidth="1"/>
    <col min="11008" max="11008" width="15.42578125" customWidth="1"/>
    <col min="11009" max="11009" width="19.42578125" customWidth="1"/>
    <col min="11010" max="11010" width="13.85546875" customWidth="1"/>
    <col min="11258" max="11258" width="3.42578125" customWidth="1"/>
    <col min="11259" max="11259" width="7" customWidth="1"/>
    <col min="11260" max="11260" width="9.85546875" customWidth="1"/>
    <col min="11261" max="11261" width="64.140625" customWidth="1"/>
    <col min="11262" max="11262" width="11.42578125" customWidth="1"/>
    <col min="11263" max="11263" width="12.85546875" customWidth="1"/>
    <col min="11264" max="11264" width="15.42578125" customWidth="1"/>
    <col min="11265" max="11265" width="19.42578125" customWidth="1"/>
    <col min="11266" max="11266" width="13.85546875" customWidth="1"/>
    <col min="11514" max="11514" width="3.42578125" customWidth="1"/>
    <col min="11515" max="11515" width="7" customWidth="1"/>
    <col min="11516" max="11516" width="9.85546875" customWidth="1"/>
    <col min="11517" max="11517" width="64.140625" customWidth="1"/>
    <col min="11518" max="11518" width="11.42578125" customWidth="1"/>
    <col min="11519" max="11519" width="12.85546875" customWidth="1"/>
    <col min="11520" max="11520" width="15.42578125" customWidth="1"/>
    <col min="11521" max="11521" width="19.42578125" customWidth="1"/>
    <col min="11522" max="11522" width="13.85546875" customWidth="1"/>
    <col min="11770" max="11770" width="3.42578125" customWidth="1"/>
    <col min="11771" max="11771" width="7" customWidth="1"/>
    <col min="11772" max="11772" width="9.85546875" customWidth="1"/>
    <col min="11773" max="11773" width="64.140625" customWidth="1"/>
    <col min="11774" max="11774" width="11.42578125" customWidth="1"/>
    <col min="11775" max="11775" width="12.85546875" customWidth="1"/>
    <col min="11776" max="11776" width="15.42578125" customWidth="1"/>
    <col min="11777" max="11777" width="19.42578125" customWidth="1"/>
    <col min="11778" max="11778" width="13.85546875" customWidth="1"/>
    <col min="12026" max="12026" width="3.42578125" customWidth="1"/>
    <col min="12027" max="12027" width="7" customWidth="1"/>
    <col min="12028" max="12028" width="9.85546875" customWidth="1"/>
    <col min="12029" max="12029" width="64.140625" customWidth="1"/>
    <col min="12030" max="12030" width="11.42578125" customWidth="1"/>
    <col min="12031" max="12031" width="12.85546875" customWidth="1"/>
    <col min="12032" max="12032" width="15.42578125" customWidth="1"/>
    <col min="12033" max="12033" width="19.42578125" customWidth="1"/>
    <col min="12034" max="12034" width="13.85546875" customWidth="1"/>
    <col min="12282" max="12282" width="3.42578125" customWidth="1"/>
    <col min="12283" max="12283" width="7" customWidth="1"/>
    <col min="12284" max="12284" width="9.85546875" customWidth="1"/>
    <col min="12285" max="12285" width="64.140625" customWidth="1"/>
    <col min="12286" max="12286" width="11.42578125" customWidth="1"/>
    <col min="12287" max="12287" width="12.85546875" customWidth="1"/>
    <col min="12288" max="12288" width="15.42578125" customWidth="1"/>
    <col min="12289" max="12289" width="19.42578125" customWidth="1"/>
    <col min="12290" max="12290" width="13.85546875" customWidth="1"/>
    <col min="12538" max="12538" width="3.42578125" customWidth="1"/>
    <col min="12539" max="12539" width="7" customWidth="1"/>
    <col min="12540" max="12540" width="9.85546875" customWidth="1"/>
    <col min="12541" max="12541" width="64.140625" customWidth="1"/>
    <col min="12542" max="12542" width="11.42578125" customWidth="1"/>
    <col min="12543" max="12543" width="12.85546875" customWidth="1"/>
    <col min="12544" max="12544" width="15.42578125" customWidth="1"/>
    <col min="12545" max="12545" width="19.42578125" customWidth="1"/>
    <col min="12546" max="12546" width="13.85546875" customWidth="1"/>
    <col min="12794" max="12794" width="3.42578125" customWidth="1"/>
    <col min="12795" max="12795" width="7" customWidth="1"/>
    <col min="12796" max="12796" width="9.85546875" customWidth="1"/>
    <col min="12797" max="12797" width="64.140625" customWidth="1"/>
    <col min="12798" max="12798" width="11.42578125" customWidth="1"/>
    <col min="12799" max="12799" width="12.85546875" customWidth="1"/>
    <col min="12800" max="12800" width="15.42578125" customWidth="1"/>
    <col min="12801" max="12801" width="19.42578125" customWidth="1"/>
    <col min="12802" max="12802" width="13.85546875" customWidth="1"/>
    <col min="13050" max="13050" width="3.42578125" customWidth="1"/>
    <col min="13051" max="13051" width="7" customWidth="1"/>
    <col min="13052" max="13052" width="9.85546875" customWidth="1"/>
    <col min="13053" max="13053" width="64.140625" customWidth="1"/>
    <col min="13054" max="13054" width="11.42578125" customWidth="1"/>
    <col min="13055" max="13055" width="12.85546875" customWidth="1"/>
    <col min="13056" max="13056" width="15.42578125" customWidth="1"/>
    <col min="13057" max="13057" width="19.42578125" customWidth="1"/>
    <col min="13058" max="13058" width="13.85546875" customWidth="1"/>
    <col min="13306" max="13306" width="3.42578125" customWidth="1"/>
    <col min="13307" max="13307" width="7" customWidth="1"/>
    <col min="13308" max="13308" width="9.85546875" customWidth="1"/>
    <col min="13309" max="13309" width="64.140625" customWidth="1"/>
    <col min="13310" max="13310" width="11.42578125" customWidth="1"/>
    <col min="13311" max="13311" width="12.85546875" customWidth="1"/>
    <col min="13312" max="13312" width="15.42578125" customWidth="1"/>
    <col min="13313" max="13313" width="19.42578125" customWidth="1"/>
    <col min="13314" max="13314" width="13.85546875" customWidth="1"/>
    <col min="13562" max="13562" width="3.42578125" customWidth="1"/>
    <col min="13563" max="13563" width="7" customWidth="1"/>
    <col min="13564" max="13564" width="9.85546875" customWidth="1"/>
    <col min="13565" max="13565" width="64.140625" customWidth="1"/>
    <col min="13566" max="13566" width="11.42578125" customWidth="1"/>
    <col min="13567" max="13567" width="12.85546875" customWidth="1"/>
    <col min="13568" max="13568" width="15.42578125" customWidth="1"/>
    <col min="13569" max="13569" width="19.42578125" customWidth="1"/>
    <col min="13570" max="13570" width="13.85546875" customWidth="1"/>
    <col min="13818" max="13818" width="3.42578125" customWidth="1"/>
    <col min="13819" max="13819" width="7" customWidth="1"/>
    <col min="13820" max="13820" width="9.85546875" customWidth="1"/>
    <col min="13821" max="13821" width="64.140625" customWidth="1"/>
    <col min="13822" max="13822" width="11.42578125" customWidth="1"/>
    <col min="13823" max="13823" width="12.85546875" customWidth="1"/>
    <col min="13824" max="13824" width="15.42578125" customWidth="1"/>
    <col min="13825" max="13825" width="19.42578125" customWidth="1"/>
    <col min="13826" max="13826" width="13.85546875" customWidth="1"/>
    <col min="14074" max="14074" width="3.42578125" customWidth="1"/>
    <col min="14075" max="14075" width="7" customWidth="1"/>
    <col min="14076" max="14076" width="9.85546875" customWidth="1"/>
    <col min="14077" max="14077" width="64.140625" customWidth="1"/>
    <col min="14078" max="14078" width="11.42578125" customWidth="1"/>
    <col min="14079" max="14079" width="12.85546875" customWidth="1"/>
    <col min="14080" max="14080" width="15.42578125" customWidth="1"/>
    <col min="14081" max="14081" width="19.42578125" customWidth="1"/>
    <col min="14082" max="14082" width="13.85546875" customWidth="1"/>
    <col min="14330" max="14330" width="3.42578125" customWidth="1"/>
    <col min="14331" max="14331" width="7" customWidth="1"/>
    <col min="14332" max="14332" width="9.85546875" customWidth="1"/>
    <col min="14333" max="14333" width="64.140625" customWidth="1"/>
    <col min="14334" max="14334" width="11.42578125" customWidth="1"/>
    <col min="14335" max="14335" width="12.85546875" customWidth="1"/>
    <col min="14336" max="14336" width="15.42578125" customWidth="1"/>
    <col min="14337" max="14337" width="19.42578125" customWidth="1"/>
    <col min="14338" max="14338" width="13.85546875" customWidth="1"/>
    <col min="14586" max="14586" width="3.42578125" customWidth="1"/>
    <col min="14587" max="14587" width="7" customWidth="1"/>
    <col min="14588" max="14588" width="9.85546875" customWidth="1"/>
    <col min="14589" max="14589" width="64.140625" customWidth="1"/>
    <col min="14590" max="14590" width="11.42578125" customWidth="1"/>
    <col min="14591" max="14591" width="12.85546875" customWidth="1"/>
    <col min="14592" max="14592" width="15.42578125" customWidth="1"/>
    <col min="14593" max="14593" width="19.42578125" customWidth="1"/>
    <col min="14594" max="14594" width="13.85546875" customWidth="1"/>
    <col min="14842" max="14842" width="3.42578125" customWidth="1"/>
    <col min="14843" max="14843" width="7" customWidth="1"/>
    <col min="14844" max="14844" width="9.85546875" customWidth="1"/>
    <col min="14845" max="14845" width="64.140625" customWidth="1"/>
    <col min="14846" max="14846" width="11.42578125" customWidth="1"/>
    <col min="14847" max="14847" width="12.85546875" customWidth="1"/>
    <col min="14848" max="14848" width="15.42578125" customWidth="1"/>
    <col min="14849" max="14849" width="19.42578125" customWidth="1"/>
    <col min="14850" max="14850" width="13.85546875" customWidth="1"/>
    <col min="15098" max="15098" width="3.42578125" customWidth="1"/>
    <col min="15099" max="15099" width="7" customWidth="1"/>
    <col min="15100" max="15100" width="9.85546875" customWidth="1"/>
    <col min="15101" max="15101" width="64.140625" customWidth="1"/>
    <col min="15102" max="15102" width="11.42578125" customWidth="1"/>
    <col min="15103" max="15103" width="12.85546875" customWidth="1"/>
    <col min="15104" max="15104" width="15.42578125" customWidth="1"/>
    <col min="15105" max="15105" width="19.42578125" customWidth="1"/>
    <col min="15106" max="15106" width="13.85546875" customWidth="1"/>
    <col min="15354" max="15354" width="3.42578125" customWidth="1"/>
    <col min="15355" max="15355" width="7" customWidth="1"/>
    <col min="15356" max="15356" width="9.85546875" customWidth="1"/>
    <col min="15357" max="15357" width="64.140625" customWidth="1"/>
    <col min="15358" max="15358" width="11.42578125" customWidth="1"/>
    <col min="15359" max="15359" width="12.85546875" customWidth="1"/>
    <col min="15360" max="15360" width="15.42578125" customWidth="1"/>
    <col min="15361" max="15361" width="19.42578125" customWidth="1"/>
    <col min="15362" max="15362" width="13.85546875" customWidth="1"/>
    <col min="15610" max="15610" width="3.42578125" customWidth="1"/>
    <col min="15611" max="15611" width="7" customWidth="1"/>
    <col min="15612" max="15612" width="9.85546875" customWidth="1"/>
    <col min="15613" max="15613" width="64.140625" customWidth="1"/>
    <col min="15614" max="15614" width="11.42578125" customWidth="1"/>
    <col min="15615" max="15615" width="12.85546875" customWidth="1"/>
    <col min="15616" max="15616" width="15.42578125" customWidth="1"/>
    <col min="15617" max="15617" width="19.42578125" customWidth="1"/>
    <col min="15618" max="15618" width="13.85546875" customWidth="1"/>
    <col min="15866" max="15866" width="3.42578125" customWidth="1"/>
    <col min="15867" max="15867" width="7" customWidth="1"/>
    <col min="15868" max="15868" width="9.85546875" customWidth="1"/>
    <col min="15869" max="15869" width="64.140625" customWidth="1"/>
    <col min="15870" max="15870" width="11.42578125" customWidth="1"/>
    <col min="15871" max="15871" width="12.85546875" customWidth="1"/>
    <col min="15872" max="15872" width="15.42578125" customWidth="1"/>
    <col min="15873" max="15873" width="19.42578125" customWidth="1"/>
    <col min="15874" max="15874" width="13.85546875" customWidth="1"/>
    <col min="16122" max="16122" width="3.42578125" customWidth="1"/>
    <col min="16123" max="16123" width="7" customWidth="1"/>
    <col min="16124" max="16124" width="9.85546875" customWidth="1"/>
    <col min="16125" max="16125" width="64.140625" customWidth="1"/>
    <col min="16126" max="16126" width="11.42578125" customWidth="1"/>
    <col min="16127" max="16127" width="12.85546875" customWidth="1"/>
    <col min="16128" max="16128" width="15.42578125" customWidth="1"/>
    <col min="16129" max="16129" width="19.42578125" customWidth="1"/>
    <col min="16130" max="16130" width="13.85546875" customWidth="1"/>
  </cols>
  <sheetData>
    <row r="1" spans="1:8" ht="84.75" customHeight="1" thickBot="1" x14ac:dyDescent="0.4">
      <c r="B1" s="335" t="s">
        <v>284</v>
      </c>
      <c r="C1" s="336"/>
      <c r="D1" s="336"/>
      <c r="E1" s="336"/>
      <c r="F1" s="336"/>
      <c r="G1" s="336"/>
      <c r="H1" s="337"/>
    </row>
    <row r="2" spans="1:8" ht="19.5" thickBot="1" x14ac:dyDescent="0.4">
      <c r="B2" s="338" t="s">
        <v>0</v>
      </c>
      <c r="C2" s="339"/>
      <c r="D2" s="339"/>
      <c r="E2" s="339"/>
      <c r="F2" s="339"/>
      <c r="G2" s="339"/>
      <c r="H2" s="340"/>
    </row>
    <row r="3" spans="1:8" ht="19.5" customHeight="1" thickBot="1" x14ac:dyDescent="0.4">
      <c r="B3" s="309" t="s">
        <v>192</v>
      </c>
      <c r="C3" s="310"/>
      <c r="D3" s="310"/>
      <c r="E3" s="310"/>
      <c r="F3" s="310"/>
      <c r="G3" s="310"/>
      <c r="H3" s="311"/>
    </row>
    <row r="4" spans="1:8" ht="24" customHeight="1" thickBot="1" x14ac:dyDescent="0.4">
      <c r="B4" s="111"/>
      <c r="C4" s="112"/>
      <c r="D4" s="343" t="s">
        <v>1</v>
      </c>
      <c r="E4" s="343"/>
      <c r="F4" s="343"/>
      <c r="G4" s="343"/>
      <c r="H4" s="344"/>
    </row>
    <row r="5" spans="1:8" ht="42.75" customHeight="1" x14ac:dyDescent="0.35">
      <c r="A5" s="113"/>
      <c r="B5" s="114"/>
      <c r="C5" s="115" t="s">
        <v>2</v>
      </c>
      <c r="D5" s="345" t="s">
        <v>3</v>
      </c>
      <c r="E5" s="346"/>
      <c r="F5" s="346"/>
      <c r="G5" s="346"/>
      <c r="H5" s="347"/>
    </row>
    <row r="6" spans="1:8" ht="134.25" customHeight="1" x14ac:dyDescent="0.35">
      <c r="A6" s="113"/>
      <c r="B6" s="116"/>
      <c r="C6" s="17" t="s">
        <v>4</v>
      </c>
      <c r="D6" s="333" t="s">
        <v>5</v>
      </c>
      <c r="E6" s="333"/>
      <c r="F6" s="333"/>
      <c r="G6" s="333"/>
      <c r="H6" s="334"/>
    </row>
    <row r="7" spans="1:8" ht="76.5" customHeight="1" x14ac:dyDescent="0.35">
      <c r="A7" s="113"/>
      <c r="B7" s="117"/>
      <c r="C7" s="17" t="s">
        <v>6</v>
      </c>
      <c r="D7" s="333" t="s">
        <v>7</v>
      </c>
      <c r="E7" s="333"/>
      <c r="F7" s="333"/>
      <c r="G7" s="333"/>
      <c r="H7" s="334"/>
    </row>
    <row r="8" spans="1:8" ht="75.75" customHeight="1" x14ac:dyDescent="0.35">
      <c r="A8" s="113"/>
      <c r="B8" s="117"/>
      <c r="C8" s="17" t="s">
        <v>8</v>
      </c>
      <c r="D8" s="333" t="s">
        <v>77</v>
      </c>
      <c r="E8" s="333"/>
      <c r="F8" s="333"/>
      <c r="G8" s="333"/>
      <c r="H8" s="334"/>
    </row>
    <row r="9" spans="1:8" ht="135" customHeight="1" x14ac:dyDescent="0.35">
      <c r="A9" s="113"/>
      <c r="B9" s="117"/>
      <c r="C9" s="17" t="s">
        <v>9</v>
      </c>
      <c r="D9" s="333" t="s">
        <v>56</v>
      </c>
      <c r="E9" s="333"/>
      <c r="F9" s="333"/>
      <c r="G9" s="333"/>
      <c r="H9" s="334"/>
    </row>
    <row r="10" spans="1:8" ht="77.25" customHeight="1" x14ac:dyDescent="0.35">
      <c r="A10" s="113"/>
      <c r="B10" s="117"/>
      <c r="C10" s="17" t="s">
        <v>10</v>
      </c>
      <c r="D10" s="333" t="s">
        <v>57</v>
      </c>
      <c r="E10" s="333"/>
      <c r="F10" s="333"/>
      <c r="G10" s="333"/>
      <c r="H10" s="334"/>
    </row>
    <row r="11" spans="1:8" ht="45" customHeight="1" x14ac:dyDescent="0.35">
      <c r="A11" s="113"/>
      <c r="B11" s="117"/>
      <c r="C11" s="17" t="s">
        <v>11</v>
      </c>
      <c r="D11" s="333" t="s">
        <v>12</v>
      </c>
      <c r="E11" s="333"/>
      <c r="F11" s="333"/>
      <c r="G11" s="333"/>
      <c r="H11" s="334"/>
    </row>
    <row r="12" spans="1:8" ht="137.25" customHeight="1" x14ac:dyDescent="0.35">
      <c r="A12" s="113"/>
      <c r="B12" s="117"/>
      <c r="C12" s="17" t="s">
        <v>13</v>
      </c>
      <c r="D12" s="333" t="s">
        <v>83</v>
      </c>
      <c r="E12" s="333"/>
      <c r="F12" s="333"/>
      <c r="G12" s="333"/>
      <c r="H12" s="334"/>
    </row>
    <row r="13" spans="1:8" ht="80.25" customHeight="1" x14ac:dyDescent="0.35">
      <c r="A13" s="113"/>
      <c r="B13" s="117"/>
      <c r="C13" s="118" t="s">
        <v>14</v>
      </c>
      <c r="D13" s="333" t="s">
        <v>15</v>
      </c>
      <c r="E13" s="333"/>
      <c r="F13" s="333"/>
      <c r="G13" s="333"/>
      <c r="H13" s="334"/>
    </row>
    <row r="14" spans="1:8" ht="100.5" customHeight="1" x14ac:dyDescent="0.35">
      <c r="A14" s="113"/>
      <c r="B14" s="117"/>
      <c r="C14" s="17" t="s">
        <v>16</v>
      </c>
      <c r="D14" s="333" t="s">
        <v>84</v>
      </c>
      <c r="E14" s="333"/>
      <c r="F14" s="333"/>
      <c r="G14" s="333"/>
      <c r="H14" s="334"/>
    </row>
    <row r="15" spans="1:8" ht="171.75" customHeight="1" x14ac:dyDescent="0.35">
      <c r="A15" s="113"/>
      <c r="B15" s="117"/>
      <c r="C15" s="17" t="s">
        <v>17</v>
      </c>
      <c r="D15" s="333" t="s">
        <v>18</v>
      </c>
      <c r="E15" s="333"/>
      <c r="F15" s="333"/>
      <c r="G15" s="333"/>
      <c r="H15" s="334"/>
    </row>
    <row r="16" spans="1:8" ht="135.75" customHeight="1" x14ac:dyDescent="0.35">
      <c r="A16" s="113"/>
      <c r="B16" s="117"/>
      <c r="C16" s="17" t="s">
        <v>19</v>
      </c>
      <c r="D16" s="333" t="s">
        <v>20</v>
      </c>
      <c r="E16" s="333"/>
      <c r="F16" s="333"/>
      <c r="G16" s="333"/>
      <c r="H16" s="334"/>
    </row>
    <row r="17" spans="1:8" ht="95.25" customHeight="1" x14ac:dyDescent="0.35">
      <c r="A17" s="113"/>
      <c r="B17" s="117"/>
      <c r="C17" s="17" t="s">
        <v>21</v>
      </c>
      <c r="D17" s="333" t="s">
        <v>22</v>
      </c>
      <c r="E17" s="333"/>
      <c r="F17" s="333"/>
      <c r="G17" s="333"/>
      <c r="H17" s="334"/>
    </row>
    <row r="18" spans="1:8" ht="78" customHeight="1" x14ac:dyDescent="0.35">
      <c r="A18" s="113"/>
      <c r="B18" s="117"/>
      <c r="C18" s="17" t="s">
        <v>23</v>
      </c>
      <c r="D18" s="333" t="s">
        <v>78</v>
      </c>
      <c r="E18" s="333"/>
      <c r="F18" s="333"/>
      <c r="G18" s="333"/>
      <c r="H18" s="334"/>
    </row>
    <row r="19" spans="1:8" ht="60.75" customHeight="1" thickBot="1" x14ac:dyDescent="0.4">
      <c r="A19" s="113"/>
      <c r="B19" s="119"/>
      <c r="C19" s="120" t="s">
        <v>24</v>
      </c>
      <c r="D19" s="352" t="s">
        <v>79</v>
      </c>
      <c r="E19" s="352"/>
      <c r="F19" s="352"/>
      <c r="G19" s="352"/>
      <c r="H19" s="353"/>
    </row>
    <row r="20" spans="1:8" ht="19.5" thickBot="1" x14ac:dyDescent="0.4">
      <c r="B20" s="338" t="s">
        <v>0</v>
      </c>
      <c r="C20" s="339"/>
      <c r="D20" s="339"/>
      <c r="E20" s="339"/>
      <c r="F20" s="339"/>
      <c r="G20" s="339"/>
      <c r="H20" s="340"/>
    </row>
    <row r="21" spans="1:8" ht="56.25" x14ac:dyDescent="0.35">
      <c r="B21" s="114" t="s">
        <v>25</v>
      </c>
      <c r="C21" s="123" t="s">
        <v>52</v>
      </c>
      <c r="D21" s="123" t="s">
        <v>26</v>
      </c>
      <c r="E21" s="123" t="s">
        <v>27</v>
      </c>
      <c r="F21" s="124" t="s">
        <v>28</v>
      </c>
      <c r="G21" s="125" t="s">
        <v>29</v>
      </c>
      <c r="H21" s="243" t="s">
        <v>30</v>
      </c>
    </row>
    <row r="22" spans="1:8" ht="19.5" thickBot="1" x14ac:dyDescent="0.4">
      <c r="B22" s="126">
        <v>1</v>
      </c>
      <c r="C22" s="127">
        <v>2</v>
      </c>
      <c r="D22" s="127">
        <v>3</v>
      </c>
      <c r="E22" s="127">
        <v>4</v>
      </c>
      <c r="F22" s="127">
        <v>5</v>
      </c>
      <c r="G22" s="128">
        <v>6</v>
      </c>
      <c r="H22" s="264">
        <v>7</v>
      </c>
    </row>
    <row r="23" spans="1:8" ht="18" customHeight="1" thickBot="1" x14ac:dyDescent="0.4">
      <c r="B23" s="129"/>
      <c r="C23" s="130"/>
      <c r="D23" s="131" t="s">
        <v>222</v>
      </c>
      <c r="E23" s="10"/>
      <c r="F23" s="10"/>
      <c r="G23" s="132"/>
      <c r="H23" s="244"/>
    </row>
    <row r="24" spans="1:8" ht="18" customHeight="1" x14ac:dyDescent="0.35">
      <c r="B24" s="133">
        <v>1</v>
      </c>
      <c r="C24" s="134" t="s">
        <v>61</v>
      </c>
      <c r="D24" s="135" t="s">
        <v>32</v>
      </c>
      <c r="E24" s="15" t="s">
        <v>33</v>
      </c>
      <c r="F24" s="136">
        <v>1</v>
      </c>
      <c r="G24" s="57"/>
      <c r="H24" s="245">
        <f t="shared" ref="H24:H29" si="0">F24*G24</f>
        <v>0</v>
      </c>
    </row>
    <row r="25" spans="1:8" ht="33" customHeight="1" x14ac:dyDescent="0.35">
      <c r="B25" s="11">
        <v>2</v>
      </c>
      <c r="C25" s="17" t="s">
        <v>53</v>
      </c>
      <c r="D25" s="137" t="s">
        <v>34</v>
      </c>
      <c r="E25" s="16" t="s">
        <v>33</v>
      </c>
      <c r="F25" s="138">
        <v>1</v>
      </c>
      <c r="G25" s="61"/>
      <c r="H25" s="246">
        <f t="shared" si="0"/>
        <v>0</v>
      </c>
    </row>
    <row r="26" spans="1:8" ht="18" customHeight="1" x14ac:dyDescent="0.35">
      <c r="B26" s="11">
        <v>3</v>
      </c>
      <c r="C26" s="12" t="s">
        <v>62</v>
      </c>
      <c r="D26" s="137" t="s">
        <v>35</v>
      </c>
      <c r="E26" s="16" t="s">
        <v>33</v>
      </c>
      <c r="F26" s="138">
        <v>1</v>
      </c>
      <c r="G26" s="61"/>
      <c r="H26" s="246">
        <f t="shared" si="0"/>
        <v>0</v>
      </c>
    </row>
    <row r="27" spans="1:8" ht="33" customHeight="1" x14ac:dyDescent="0.35">
      <c r="B27" s="11">
        <v>4</v>
      </c>
      <c r="C27" s="12" t="s">
        <v>63</v>
      </c>
      <c r="D27" s="137" t="s">
        <v>54</v>
      </c>
      <c r="E27" s="16" t="s">
        <v>33</v>
      </c>
      <c r="F27" s="138">
        <v>1</v>
      </c>
      <c r="G27" s="61"/>
      <c r="H27" s="246">
        <f t="shared" si="0"/>
        <v>0</v>
      </c>
    </row>
    <row r="28" spans="1:8" ht="76.5" customHeight="1" x14ac:dyDescent="0.35">
      <c r="B28" s="11">
        <v>5</v>
      </c>
      <c r="C28" s="12" t="s">
        <v>64</v>
      </c>
      <c r="D28" s="139" t="s">
        <v>55</v>
      </c>
      <c r="E28" s="16" t="s">
        <v>33</v>
      </c>
      <c r="F28" s="138">
        <v>1</v>
      </c>
      <c r="G28" s="61"/>
      <c r="H28" s="246">
        <f t="shared" si="0"/>
        <v>0</v>
      </c>
    </row>
    <row r="29" spans="1:8" ht="40.5" customHeight="1" thickBot="1" x14ac:dyDescent="0.4">
      <c r="B29" s="140">
        <v>6</v>
      </c>
      <c r="C29" s="120">
        <v>14</v>
      </c>
      <c r="D29" s="141" t="s">
        <v>80</v>
      </c>
      <c r="E29" s="142" t="s">
        <v>33</v>
      </c>
      <c r="F29" s="143">
        <v>1</v>
      </c>
      <c r="G29" s="68"/>
      <c r="H29" s="247">
        <f t="shared" si="0"/>
        <v>0</v>
      </c>
    </row>
    <row r="30" spans="1:8" ht="33" customHeight="1" thickBot="1" x14ac:dyDescent="0.4">
      <c r="B30" s="144"/>
      <c r="C30" s="145"/>
      <c r="D30" s="145"/>
      <c r="E30" s="385" t="s">
        <v>89</v>
      </c>
      <c r="F30" s="385"/>
      <c r="G30" s="385"/>
      <c r="H30" s="265">
        <f>SUM(H24:H29)</f>
        <v>0</v>
      </c>
    </row>
    <row r="31" spans="1:8" ht="19.5" thickBot="1" x14ac:dyDescent="0.4">
      <c r="B31" s="338" t="s">
        <v>0</v>
      </c>
      <c r="C31" s="339"/>
      <c r="D31" s="339"/>
      <c r="E31" s="339"/>
      <c r="F31" s="339"/>
      <c r="G31" s="339"/>
      <c r="H31" s="340"/>
    </row>
    <row r="32" spans="1:8" ht="19.149999999999999" customHeight="1" thickBot="1" x14ac:dyDescent="0.4">
      <c r="B32" s="309" t="s">
        <v>119</v>
      </c>
      <c r="C32" s="310"/>
      <c r="D32" s="310"/>
      <c r="E32" s="310"/>
      <c r="F32" s="310"/>
      <c r="G32" s="310"/>
      <c r="H32" s="311"/>
    </row>
    <row r="33" spans="1:37" s="149" customFormat="1" ht="18" customHeight="1" thickBot="1" x14ac:dyDescent="0.4">
      <c r="A33" s="146"/>
      <c r="B33" s="147"/>
      <c r="C33" s="148"/>
      <c r="D33" s="131" t="s">
        <v>36</v>
      </c>
      <c r="E33" s="6"/>
      <c r="F33" s="6"/>
      <c r="G33" s="7"/>
      <c r="H33" s="26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row>
    <row r="34" spans="1:37" s="149" customFormat="1" ht="18" customHeight="1" x14ac:dyDescent="0.35">
      <c r="A34" s="146"/>
      <c r="B34" s="133">
        <v>7</v>
      </c>
      <c r="C34" s="134" t="s">
        <v>65</v>
      </c>
      <c r="D34" s="14" t="s">
        <v>85</v>
      </c>
      <c r="E34" s="15" t="s">
        <v>223</v>
      </c>
      <c r="F34" s="150">
        <v>0.28999999999999998</v>
      </c>
      <c r="G34" s="57"/>
      <c r="H34" s="245">
        <f>F34*G34</f>
        <v>0</v>
      </c>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row>
    <row r="35" spans="1:37" s="149" customFormat="1" ht="33" customHeight="1" x14ac:dyDescent="0.35">
      <c r="A35" s="146"/>
      <c r="B35" s="11">
        <v>8</v>
      </c>
      <c r="C35" s="12" t="s">
        <v>66</v>
      </c>
      <c r="D35" s="13" t="s">
        <v>86</v>
      </c>
      <c r="E35" s="16" t="s">
        <v>37</v>
      </c>
      <c r="F35" s="151">
        <v>65.540000000000006</v>
      </c>
      <c r="G35" s="61"/>
      <c r="H35" s="246">
        <f>F35*G35</f>
        <v>0</v>
      </c>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row>
    <row r="36" spans="1:37" s="146" customFormat="1" ht="48" customHeight="1" x14ac:dyDescent="0.35">
      <c r="B36" s="11">
        <v>9</v>
      </c>
      <c r="C36" s="12" t="s">
        <v>67</v>
      </c>
      <c r="D36" s="13" t="s">
        <v>87</v>
      </c>
      <c r="E36" s="16" t="s">
        <v>38</v>
      </c>
      <c r="F36" s="151">
        <v>107.58</v>
      </c>
      <c r="G36" s="61"/>
      <c r="H36" s="246">
        <f t="shared" ref="H36:H38" si="1">F36*G36</f>
        <v>0</v>
      </c>
    </row>
    <row r="37" spans="1:37" s="149" customFormat="1" ht="68.25" customHeight="1" x14ac:dyDescent="0.35">
      <c r="A37" s="146"/>
      <c r="B37" s="11">
        <v>10</v>
      </c>
      <c r="C37" s="12" t="s">
        <v>81</v>
      </c>
      <c r="D37" s="13" t="s">
        <v>194</v>
      </c>
      <c r="E37" s="16" t="s">
        <v>37</v>
      </c>
      <c r="F37" s="151">
        <v>313.08</v>
      </c>
      <c r="G37" s="61"/>
      <c r="H37" s="246">
        <f t="shared" si="1"/>
        <v>0</v>
      </c>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row>
    <row r="38" spans="1:37" s="149" customFormat="1" ht="63" customHeight="1" x14ac:dyDescent="0.35">
      <c r="A38" s="146"/>
      <c r="B38" s="11">
        <v>11</v>
      </c>
      <c r="C38" s="12" t="s">
        <v>68</v>
      </c>
      <c r="D38" s="13" t="s">
        <v>201</v>
      </c>
      <c r="E38" s="16" t="s">
        <v>39</v>
      </c>
      <c r="F38" s="151">
        <v>120</v>
      </c>
      <c r="G38" s="61"/>
      <c r="H38" s="246">
        <f t="shared" si="1"/>
        <v>0</v>
      </c>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row>
    <row r="39" spans="1:37" s="149" customFormat="1" ht="33" customHeight="1" thickBot="1" x14ac:dyDescent="0.4">
      <c r="A39" s="146"/>
      <c r="B39" s="384" t="s">
        <v>88</v>
      </c>
      <c r="C39" s="385"/>
      <c r="D39" s="385"/>
      <c r="E39" s="385"/>
      <c r="F39" s="385"/>
      <c r="G39" s="385"/>
      <c r="H39" s="247">
        <f>SUM(H34:H38)</f>
        <v>0</v>
      </c>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row>
    <row r="40" spans="1:37" s="149" customFormat="1" ht="18" customHeight="1" thickBot="1" x14ac:dyDescent="0.4">
      <c r="A40" s="146"/>
      <c r="B40" s="152"/>
      <c r="C40" s="153"/>
      <c r="D40" s="131" t="s">
        <v>41</v>
      </c>
      <c r="E40" s="8"/>
      <c r="F40" s="154"/>
      <c r="G40" s="155"/>
      <c r="H40" s="267"/>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row>
    <row r="41" spans="1:37" s="149" customFormat="1" ht="68.099999999999994" customHeight="1" x14ac:dyDescent="0.35">
      <c r="A41" s="146"/>
      <c r="B41" s="133">
        <v>13</v>
      </c>
      <c r="C41" s="134" t="s">
        <v>69</v>
      </c>
      <c r="D41" s="14" t="s">
        <v>226</v>
      </c>
      <c r="E41" s="15" t="s">
        <v>39</v>
      </c>
      <c r="F41" s="150">
        <v>539.21</v>
      </c>
      <c r="G41" s="57"/>
      <c r="H41" s="245">
        <f>F41*G41</f>
        <v>0</v>
      </c>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row>
    <row r="42" spans="1:37" s="149" customFormat="1" ht="18" customHeight="1" thickBot="1" x14ac:dyDescent="0.4">
      <c r="A42" s="146"/>
      <c r="B42" s="11">
        <v>14</v>
      </c>
      <c r="C42" s="12" t="s">
        <v>70</v>
      </c>
      <c r="D42" s="13" t="s">
        <v>91</v>
      </c>
      <c r="E42" s="16" t="s">
        <v>38</v>
      </c>
      <c r="F42" s="151">
        <v>2874.38</v>
      </c>
      <c r="G42" s="61"/>
      <c r="H42" s="248">
        <f>F42*G42</f>
        <v>0</v>
      </c>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row>
    <row r="43" spans="1:37" s="149" customFormat="1" ht="33" customHeight="1" thickBot="1" x14ac:dyDescent="0.4">
      <c r="A43" s="146"/>
      <c r="B43" s="386" t="s">
        <v>42</v>
      </c>
      <c r="C43" s="387"/>
      <c r="D43" s="387"/>
      <c r="E43" s="387"/>
      <c r="F43" s="387"/>
      <c r="G43" s="388"/>
      <c r="H43" s="265">
        <f>SUM(H41:H42)</f>
        <v>0</v>
      </c>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row>
    <row r="44" spans="1:37" s="149" customFormat="1" ht="18" customHeight="1" thickBot="1" x14ac:dyDescent="0.4">
      <c r="A44" s="146"/>
      <c r="B44" s="4"/>
      <c r="C44" s="5"/>
      <c r="D44" s="131" t="s">
        <v>43</v>
      </c>
      <c r="E44" s="8"/>
      <c r="F44" s="5"/>
      <c r="G44" s="5"/>
      <c r="H44" s="268"/>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row>
    <row r="45" spans="1:37" s="149" customFormat="1" ht="63" customHeight="1" x14ac:dyDescent="0.35">
      <c r="A45" s="146"/>
      <c r="B45" s="133">
        <v>15</v>
      </c>
      <c r="C45" s="134" t="s">
        <v>71</v>
      </c>
      <c r="D45" s="14" t="s">
        <v>225</v>
      </c>
      <c r="E45" s="15" t="s">
        <v>39</v>
      </c>
      <c r="F45" s="150">
        <v>509.58</v>
      </c>
      <c r="G45" s="57"/>
      <c r="H45" s="245">
        <f t="shared" ref="H45:H52" si="2">(F45*G45)</f>
        <v>0</v>
      </c>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row>
    <row r="46" spans="1:37" ht="58.5" customHeight="1" x14ac:dyDescent="0.35">
      <c r="A46" s="156"/>
      <c r="B46" s="389">
        <v>16</v>
      </c>
      <c r="C46" s="392" t="s">
        <v>72</v>
      </c>
      <c r="D46" s="157" t="s">
        <v>92</v>
      </c>
      <c r="E46" s="158"/>
      <c r="F46" s="159"/>
      <c r="G46" s="160"/>
      <c r="H46" s="249"/>
      <c r="I46" s="161"/>
      <c r="J46"/>
      <c r="K46"/>
      <c r="L46"/>
      <c r="M46"/>
      <c r="N46"/>
      <c r="O46"/>
      <c r="P46"/>
      <c r="Q46"/>
      <c r="R46"/>
      <c r="S46"/>
      <c r="T46"/>
      <c r="U46"/>
      <c r="V46"/>
      <c r="W46"/>
      <c r="X46"/>
      <c r="Y46"/>
      <c r="Z46"/>
      <c r="AA46"/>
      <c r="AB46"/>
      <c r="AC46"/>
      <c r="AD46"/>
      <c r="AE46"/>
      <c r="AF46"/>
      <c r="AG46"/>
      <c r="AH46"/>
      <c r="AI46"/>
      <c r="AJ46"/>
      <c r="AK46"/>
    </row>
    <row r="47" spans="1:37" s="149" customFormat="1" ht="18" customHeight="1" x14ac:dyDescent="0.35">
      <c r="A47" s="146"/>
      <c r="B47" s="390"/>
      <c r="C47" s="393"/>
      <c r="D47" s="13" t="s">
        <v>94</v>
      </c>
      <c r="E47" s="16" t="s">
        <v>37</v>
      </c>
      <c r="F47" s="151">
        <v>315.27</v>
      </c>
      <c r="G47" s="61"/>
      <c r="H47" s="246">
        <f t="shared" si="2"/>
        <v>0</v>
      </c>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row>
    <row r="48" spans="1:37" s="149" customFormat="1" ht="27.75" customHeight="1" x14ac:dyDescent="0.35">
      <c r="A48" s="146"/>
      <c r="B48" s="391"/>
      <c r="C48" s="394"/>
      <c r="D48" s="13" t="s">
        <v>93</v>
      </c>
      <c r="E48" s="16" t="s">
        <v>37</v>
      </c>
      <c r="F48" s="151">
        <v>442.48</v>
      </c>
      <c r="G48" s="61"/>
      <c r="H48" s="246">
        <f t="shared" ref="H48:H49" si="3">(F48*G48)</f>
        <v>0</v>
      </c>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row>
    <row r="49" spans="1:37" ht="38.25" customHeight="1" x14ac:dyDescent="0.35">
      <c r="A49" s="162"/>
      <c r="B49" s="11">
        <v>17</v>
      </c>
      <c r="C49" s="12" t="s">
        <v>73</v>
      </c>
      <c r="D49" s="157" t="s">
        <v>95</v>
      </c>
      <c r="E49" s="16" t="s">
        <v>37</v>
      </c>
      <c r="F49" s="151">
        <v>65.540000000000006</v>
      </c>
      <c r="G49" s="61"/>
      <c r="H49" s="246">
        <f t="shared" si="3"/>
        <v>0</v>
      </c>
      <c r="I49"/>
      <c r="J49"/>
      <c r="K49"/>
      <c r="L49"/>
      <c r="M49"/>
      <c r="N49"/>
      <c r="O49"/>
      <c r="P49"/>
      <c r="Q49"/>
      <c r="R49"/>
      <c r="S49"/>
      <c r="T49"/>
      <c r="U49"/>
      <c r="V49"/>
      <c r="W49"/>
      <c r="X49"/>
      <c r="Y49"/>
      <c r="Z49"/>
      <c r="AA49"/>
      <c r="AB49"/>
      <c r="AC49"/>
      <c r="AD49"/>
      <c r="AE49"/>
      <c r="AF49"/>
      <c r="AG49"/>
      <c r="AH49"/>
      <c r="AI49"/>
      <c r="AJ49"/>
      <c r="AK49"/>
    </row>
    <row r="50" spans="1:37" s="149" customFormat="1" ht="48" customHeight="1" x14ac:dyDescent="0.35">
      <c r="A50" s="146"/>
      <c r="B50" s="11">
        <v>18</v>
      </c>
      <c r="C50" s="12" t="s">
        <v>74</v>
      </c>
      <c r="D50" s="13" t="s">
        <v>96</v>
      </c>
      <c r="E50" s="16" t="s">
        <v>38</v>
      </c>
      <c r="F50" s="151">
        <v>1856.6</v>
      </c>
      <c r="G50" s="61"/>
      <c r="H50" s="246">
        <f t="shared" si="2"/>
        <v>0</v>
      </c>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row>
    <row r="51" spans="1:37" s="149" customFormat="1" ht="98.1" customHeight="1" x14ac:dyDescent="0.35">
      <c r="A51" s="146"/>
      <c r="B51" s="11">
        <v>19</v>
      </c>
      <c r="C51" s="12" t="s">
        <v>75</v>
      </c>
      <c r="D51" s="13" t="s">
        <v>97</v>
      </c>
      <c r="E51" s="16" t="s">
        <v>38</v>
      </c>
      <c r="F51" s="151">
        <v>477.24</v>
      </c>
      <c r="G51" s="61"/>
      <c r="H51" s="246">
        <f t="shared" si="2"/>
        <v>0</v>
      </c>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row>
    <row r="52" spans="1:37" s="149" customFormat="1" ht="133.5" customHeight="1" thickBot="1" x14ac:dyDescent="0.4">
      <c r="A52" s="146"/>
      <c r="B52" s="11">
        <v>20</v>
      </c>
      <c r="C52" s="12" t="s">
        <v>76</v>
      </c>
      <c r="D52" s="13" t="s">
        <v>224</v>
      </c>
      <c r="E52" s="16" t="s">
        <v>38</v>
      </c>
      <c r="F52" s="151">
        <v>418.07</v>
      </c>
      <c r="G52" s="61"/>
      <c r="H52" s="247">
        <f t="shared" si="2"/>
        <v>0</v>
      </c>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row>
    <row r="53" spans="1:37" s="149" customFormat="1" ht="33" customHeight="1" thickBot="1" x14ac:dyDescent="0.4">
      <c r="A53" s="146"/>
      <c r="B53" s="386" t="s">
        <v>44</v>
      </c>
      <c r="C53" s="387"/>
      <c r="D53" s="387"/>
      <c r="E53" s="387"/>
      <c r="F53" s="387"/>
      <c r="G53" s="388"/>
      <c r="H53" s="265">
        <f>SUM(H45:H52)</f>
        <v>0</v>
      </c>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row>
    <row r="54" spans="1:37" s="146" customFormat="1" ht="18" customHeight="1" thickBot="1" x14ac:dyDescent="0.4">
      <c r="B54" s="163"/>
      <c r="C54" s="164"/>
      <c r="D54" s="165" t="s">
        <v>45</v>
      </c>
      <c r="E54" s="8"/>
      <c r="F54" s="10"/>
      <c r="G54" s="9"/>
      <c r="H54" s="268"/>
    </row>
    <row r="55" spans="1:37" s="146" customFormat="1" ht="63" customHeight="1" thickBot="1" x14ac:dyDescent="0.4">
      <c r="B55" s="133">
        <v>21</v>
      </c>
      <c r="C55" s="166">
        <v>6</v>
      </c>
      <c r="D55" s="14" t="s">
        <v>98</v>
      </c>
      <c r="E55" s="15" t="s">
        <v>40</v>
      </c>
      <c r="F55" s="150">
        <v>12</v>
      </c>
      <c r="G55" s="57"/>
      <c r="H55" s="250">
        <f t="shared" ref="H55" si="4">(F55*G55)</f>
        <v>0</v>
      </c>
    </row>
    <row r="56" spans="1:37" s="146" customFormat="1" ht="63" customHeight="1" thickBot="1" x14ac:dyDescent="0.4">
      <c r="B56" s="133">
        <v>22</v>
      </c>
      <c r="C56" s="166">
        <v>6</v>
      </c>
      <c r="D56" s="14" t="s">
        <v>283</v>
      </c>
      <c r="E56" s="15" t="s">
        <v>40</v>
      </c>
      <c r="F56" s="150">
        <v>5</v>
      </c>
      <c r="G56" s="57"/>
      <c r="H56" s="250">
        <f t="shared" ref="H56" si="5">(F56*G56)</f>
        <v>0</v>
      </c>
    </row>
    <row r="57" spans="1:37" s="149" customFormat="1" ht="33" customHeight="1" thickBot="1" x14ac:dyDescent="0.4">
      <c r="A57" s="146"/>
      <c r="B57" s="386" t="s">
        <v>46</v>
      </c>
      <c r="C57" s="387"/>
      <c r="D57" s="387"/>
      <c r="E57" s="387"/>
      <c r="F57" s="387"/>
      <c r="G57" s="388"/>
      <c r="H57" s="267">
        <f>SUM(H55:H56)</f>
        <v>0</v>
      </c>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row>
    <row r="58" spans="1:37" ht="19.5" thickBot="1" x14ac:dyDescent="0.4">
      <c r="E58" s="169"/>
    </row>
    <row r="59" spans="1:37" ht="21.75" customHeight="1" thickBot="1" x14ac:dyDescent="0.4">
      <c r="A59" s="172"/>
      <c r="B59" s="173"/>
      <c r="C59" s="174"/>
      <c r="D59" s="369" t="s">
        <v>110</v>
      </c>
      <c r="E59" s="370"/>
      <c r="F59" s="370"/>
      <c r="G59" s="371"/>
      <c r="H59" s="250"/>
    </row>
    <row r="60" spans="1:37" ht="18.75" x14ac:dyDescent="0.35">
      <c r="A60" s="172"/>
      <c r="B60" s="114"/>
      <c r="C60" s="115"/>
      <c r="D60" s="175" t="s">
        <v>47</v>
      </c>
      <c r="E60" s="175"/>
      <c r="F60" s="176"/>
      <c r="G60" s="175"/>
      <c r="H60" s="245">
        <f>H30</f>
        <v>0</v>
      </c>
    </row>
    <row r="61" spans="1:37" ht="18.75" x14ac:dyDescent="0.35">
      <c r="A61" s="172"/>
      <c r="B61" s="116"/>
      <c r="C61" s="17"/>
      <c r="D61" s="177" t="s">
        <v>48</v>
      </c>
      <c r="E61" s="177"/>
      <c r="F61" s="178"/>
      <c r="G61" s="179"/>
      <c r="H61" s="246">
        <f>H39</f>
        <v>0</v>
      </c>
    </row>
    <row r="62" spans="1:37" s="1" customFormat="1" ht="18.75" x14ac:dyDescent="0.35">
      <c r="A62" s="172"/>
      <c r="B62" s="180"/>
      <c r="C62" s="181"/>
      <c r="D62" s="177" t="s">
        <v>49</v>
      </c>
      <c r="E62" s="182"/>
      <c r="F62" s="178"/>
      <c r="G62" s="179"/>
      <c r="H62" s="246">
        <f>H43</f>
        <v>0</v>
      </c>
    </row>
    <row r="63" spans="1:37" s="1" customFormat="1" ht="18.75" x14ac:dyDescent="0.35">
      <c r="A63" s="110"/>
      <c r="B63" s="183"/>
      <c r="C63" s="13"/>
      <c r="D63" s="182" t="s">
        <v>50</v>
      </c>
      <c r="E63" s="182"/>
      <c r="F63" s="184"/>
      <c r="G63" s="182"/>
      <c r="H63" s="246">
        <f>H53</f>
        <v>0</v>
      </c>
    </row>
    <row r="64" spans="1:37" s="1" customFormat="1" ht="19.5" thickBot="1" x14ac:dyDescent="0.4">
      <c r="A64" s="110"/>
      <c r="B64" s="183"/>
      <c r="C64" s="13"/>
      <c r="D64" s="182" t="s">
        <v>51</v>
      </c>
      <c r="E64" s="182"/>
      <c r="F64" s="184"/>
      <c r="G64" s="182"/>
      <c r="H64" s="246">
        <f>H57</f>
        <v>0</v>
      </c>
    </row>
    <row r="65" spans="1:37" s="1" customFormat="1" ht="33.75" customHeight="1" thickBot="1" x14ac:dyDescent="0.4">
      <c r="A65" s="110"/>
      <c r="B65" s="185"/>
      <c r="C65" s="186"/>
      <c r="D65" s="187" t="s">
        <v>90</v>
      </c>
      <c r="E65" s="187"/>
      <c r="F65" s="187"/>
      <c r="G65" s="187"/>
      <c r="H65" s="256">
        <f>SUM(H60:H64)</f>
        <v>0</v>
      </c>
      <c r="I65" s="382"/>
      <c r="J65" s="383"/>
      <c r="K65" s="383"/>
    </row>
    <row r="66" spans="1:37" s="1" customFormat="1" ht="18.75" x14ac:dyDescent="0.35">
      <c r="A66" s="110"/>
      <c r="B66" s="188"/>
      <c r="C66" s="188"/>
      <c r="D66" s="189"/>
      <c r="E66" s="167"/>
      <c r="F66" s="190"/>
      <c r="G66" s="191"/>
      <c r="H66" s="274"/>
    </row>
    <row r="67" spans="1:37" ht="16.5" customHeight="1" thickBot="1" x14ac:dyDescent="0.4"/>
    <row r="68" spans="1:37" ht="19.5" thickBot="1" x14ac:dyDescent="0.4">
      <c r="B68" s="338" t="s">
        <v>0</v>
      </c>
      <c r="C68" s="339"/>
      <c r="D68" s="339"/>
      <c r="E68" s="339"/>
      <c r="F68" s="339"/>
      <c r="G68" s="339"/>
      <c r="H68" s="340"/>
    </row>
    <row r="69" spans="1:37" ht="19.149999999999999" customHeight="1" thickBot="1" x14ac:dyDescent="0.4">
      <c r="B69" s="309" t="s">
        <v>120</v>
      </c>
      <c r="C69" s="310"/>
      <c r="D69" s="310"/>
      <c r="E69" s="310"/>
      <c r="F69" s="310"/>
      <c r="G69" s="310"/>
      <c r="H69" s="311"/>
    </row>
    <row r="70" spans="1:37" s="149" customFormat="1" ht="18" customHeight="1" thickBot="1" x14ac:dyDescent="0.4">
      <c r="A70" s="146"/>
      <c r="B70" s="147"/>
      <c r="C70" s="148"/>
      <c r="D70" s="131" t="s">
        <v>36</v>
      </c>
      <c r="E70" s="6"/>
      <c r="F70" s="6"/>
      <c r="G70" s="7"/>
      <c r="H70" s="26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row>
    <row r="71" spans="1:37" s="149" customFormat="1" ht="18" customHeight="1" x14ac:dyDescent="0.35">
      <c r="A71" s="146"/>
      <c r="B71" s="133">
        <v>7</v>
      </c>
      <c r="C71" s="134" t="s">
        <v>65</v>
      </c>
      <c r="D71" s="14" t="s">
        <v>85</v>
      </c>
      <c r="E71" s="15" t="s">
        <v>223</v>
      </c>
      <c r="F71" s="150">
        <v>0.313</v>
      </c>
      <c r="G71" s="57"/>
      <c r="H71" s="245">
        <f>F71*G71</f>
        <v>0</v>
      </c>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row>
    <row r="72" spans="1:37" s="149" customFormat="1" ht="33" customHeight="1" x14ac:dyDescent="0.35">
      <c r="A72" s="146"/>
      <c r="B72" s="11">
        <v>8</v>
      </c>
      <c r="C72" s="12" t="s">
        <v>66</v>
      </c>
      <c r="D72" s="13" t="s">
        <v>86</v>
      </c>
      <c r="E72" s="16" t="s">
        <v>37</v>
      </c>
      <c r="F72" s="151">
        <v>126.76</v>
      </c>
      <c r="G72" s="61"/>
      <c r="H72" s="246">
        <f>F72*G72</f>
        <v>0</v>
      </c>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row>
    <row r="73" spans="1:37" s="149" customFormat="1" ht="75" customHeight="1" x14ac:dyDescent="0.35">
      <c r="A73" s="146"/>
      <c r="B73" s="11">
        <v>9</v>
      </c>
      <c r="C73" s="12" t="s">
        <v>81</v>
      </c>
      <c r="D73" s="13" t="s">
        <v>227</v>
      </c>
      <c r="E73" s="16" t="s">
        <v>37</v>
      </c>
      <c r="F73" s="151">
        <v>570.70000000000005</v>
      </c>
      <c r="G73" s="61"/>
      <c r="H73" s="246">
        <f t="shared" ref="H73:H74" si="6">F73*G73</f>
        <v>0</v>
      </c>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row>
    <row r="74" spans="1:37" s="149" customFormat="1" ht="74.25" customHeight="1" x14ac:dyDescent="0.35">
      <c r="A74" s="146"/>
      <c r="B74" s="11">
        <v>11</v>
      </c>
      <c r="C74" s="12" t="s">
        <v>82</v>
      </c>
      <c r="D74" s="13" t="s">
        <v>228</v>
      </c>
      <c r="E74" s="16" t="s">
        <v>39</v>
      </c>
      <c r="F74" s="151">
        <v>30</v>
      </c>
      <c r="G74" s="61"/>
      <c r="H74" s="246">
        <f t="shared" si="6"/>
        <v>0</v>
      </c>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row>
    <row r="75" spans="1:37" s="149" customFormat="1" ht="33" customHeight="1" thickBot="1" x14ac:dyDescent="0.4">
      <c r="A75" s="146"/>
      <c r="B75" s="384" t="s">
        <v>88</v>
      </c>
      <c r="C75" s="385"/>
      <c r="D75" s="385"/>
      <c r="E75" s="385"/>
      <c r="F75" s="385"/>
      <c r="G75" s="385"/>
      <c r="H75" s="247">
        <f>SUM(H71:H74)</f>
        <v>0</v>
      </c>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row>
    <row r="76" spans="1:37" s="149" customFormat="1" ht="18" customHeight="1" thickBot="1" x14ac:dyDescent="0.4">
      <c r="A76" s="146"/>
      <c r="B76" s="152"/>
      <c r="C76" s="153"/>
      <c r="D76" s="131" t="s">
        <v>41</v>
      </c>
      <c r="E76" s="8"/>
      <c r="F76" s="154"/>
      <c r="G76" s="155"/>
      <c r="H76" s="267"/>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row>
    <row r="77" spans="1:37" s="149" customFormat="1" ht="68.099999999999994" customHeight="1" x14ac:dyDescent="0.35">
      <c r="A77" s="146"/>
      <c r="B77" s="133">
        <v>12</v>
      </c>
      <c r="C77" s="134" t="s">
        <v>69</v>
      </c>
      <c r="D77" s="14" t="s">
        <v>229</v>
      </c>
      <c r="E77" s="15" t="s">
        <v>39</v>
      </c>
      <c r="F77" s="150">
        <v>802.44</v>
      </c>
      <c r="G77" s="57"/>
      <c r="H77" s="245">
        <f>F77*G77</f>
        <v>0</v>
      </c>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row>
    <row r="78" spans="1:37" s="149" customFormat="1" ht="18" customHeight="1" thickBot="1" x14ac:dyDescent="0.4">
      <c r="A78" s="146"/>
      <c r="B78" s="11">
        <v>13</v>
      </c>
      <c r="C78" s="12" t="s">
        <v>70</v>
      </c>
      <c r="D78" s="13" t="s">
        <v>91</v>
      </c>
      <c r="E78" s="16" t="s">
        <v>38</v>
      </c>
      <c r="F78" s="151">
        <v>3574.19</v>
      </c>
      <c r="G78" s="61"/>
      <c r="H78" s="248">
        <f>F78*G78</f>
        <v>0</v>
      </c>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row>
    <row r="79" spans="1:37" s="149" customFormat="1" ht="33" customHeight="1" thickBot="1" x14ac:dyDescent="0.4">
      <c r="A79" s="146"/>
      <c r="B79" s="386" t="s">
        <v>42</v>
      </c>
      <c r="C79" s="387"/>
      <c r="D79" s="387"/>
      <c r="E79" s="387"/>
      <c r="F79" s="387"/>
      <c r="G79" s="388"/>
      <c r="H79" s="265">
        <f>SUM(H77:H78)</f>
        <v>0</v>
      </c>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row>
    <row r="80" spans="1:37" s="149" customFormat="1" ht="18" customHeight="1" thickBot="1" x14ac:dyDescent="0.4">
      <c r="A80" s="146"/>
      <c r="B80" s="4"/>
      <c r="C80" s="5"/>
      <c r="D80" s="131" t="s">
        <v>43</v>
      </c>
      <c r="E80" s="8"/>
      <c r="F80" s="5"/>
      <c r="G80" s="5"/>
      <c r="H80" s="275"/>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row>
    <row r="81" spans="1:37" s="149" customFormat="1" ht="69" customHeight="1" x14ac:dyDescent="0.35">
      <c r="A81" s="146"/>
      <c r="B81" s="133">
        <v>14</v>
      </c>
      <c r="C81" s="134" t="s">
        <v>71</v>
      </c>
      <c r="D81" s="14" t="s">
        <v>225</v>
      </c>
      <c r="E81" s="15" t="s">
        <v>39</v>
      </c>
      <c r="F81" s="150">
        <v>678.28</v>
      </c>
      <c r="G81" s="57"/>
      <c r="H81" s="251">
        <f t="shared" ref="H81:H88" si="7">(F81*G81)</f>
        <v>0</v>
      </c>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row>
    <row r="82" spans="1:37" ht="56.25" customHeight="1" x14ac:dyDescent="0.35">
      <c r="A82" s="156"/>
      <c r="B82" s="389">
        <v>15</v>
      </c>
      <c r="C82" s="392" t="s">
        <v>72</v>
      </c>
      <c r="D82" s="157" t="s">
        <v>92</v>
      </c>
      <c r="E82" s="158"/>
      <c r="F82" s="159"/>
      <c r="G82" s="160"/>
      <c r="H82" s="249"/>
      <c r="I82" s="192"/>
      <c r="K82"/>
      <c r="L82"/>
      <c r="M82"/>
      <c r="N82"/>
      <c r="O82"/>
      <c r="P82"/>
      <c r="Q82"/>
      <c r="R82"/>
      <c r="S82"/>
      <c r="T82"/>
      <c r="U82"/>
      <c r="V82"/>
      <c r="W82"/>
      <c r="X82"/>
      <c r="Y82"/>
      <c r="Z82"/>
      <c r="AA82"/>
      <c r="AB82"/>
      <c r="AC82"/>
      <c r="AD82"/>
      <c r="AE82"/>
      <c r="AF82"/>
      <c r="AG82"/>
      <c r="AH82"/>
      <c r="AI82"/>
      <c r="AJ82"/>
      <c r="AK82"/>
    </row>
    <row r="83" spans="1:37" s="149" customFormat="1" ht="18" customHeight="1" x14ac:dyDescent="0.35">
      <c r="A83" s="146"/>
      <c r="B83" s="390"/>
      <c r="C83" s="393"/>
      <c r="D83" s="13" t="s">
        <v>94</v>
      </c>
      <c r="E83" s="16" t="s">
        <v>37</v>
      </c>
      <c r="F83" s="151">
        <v>578.23</v>
      </c>
      <c r="G83" s="61"/>
      <c r="H83" s="246">
        <f t="shared" si="7"/>
        <v>0</v>
      </c>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row>
    <row r="84" spans="1:37" s="149" customFormat="1" ht="27.75" customHeight="1" x14ac:dyDescent="0.35">
      <c r="A84" s="146"/>
      <c r="B84" s="391"/>
      <c r="C84" s="394"/>
      <c r="D84" s="13" t="s">
        <v>93</v>
      </c>
      <c r="E84" s="16" t="s">
        <v>37</v>
      </c>
      <c r="F84" s="151">
        <v>672.11</v>
      </c>
      <c r="G84" s="61"/>
      <c r="H84" s="246">
        <f t="shared" si="7"/>
        <v>0</v>
      </c>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row>
    <row r="85" spans="1:37" ht="40.5" customHeight="1" x14ac:dyDescent="0.35">
      <c r="A85" s="162"/>
      <c r="B85" s="11">
        <v>16</v>
      </c>
      <c r="C85" s="12" t="s">
        <v>73</v>
      </c>
      <c r="D85" s="157" t="s">
        <v>95</v>
      </c>
      <c r="E85" s="16" t="s">
        <v>37</v>
      </c>
      <c r="F85" s="151">
        <v>126.76</v>
      </c>
      <c r="G85" s="61"/>
      <c r="H85" s="246">
        <f t="shared" si="7"/>
        <v>0</v>
      </c>
      <c r="K85"/>
      <c r="L85"/>
      <c r="M85"/>
      <c r="N85"/>
      <c r="O85"/>
      <c r="P85"/>
      <c r="Q85"/>
      <c r="R85"/>
      <c r="S85"/>
      <c r="T85"/>
      <c r="U85"/>
      <c r="V85"/>
      <c r="W85"/>
      <c r="X85"/>
      <c r="Y85"/>
      <c r="Z85"/>
      <c r="AA85"/>
      <c r="AB85"/>
      <c r="AC85"/>
      <c r="AD85"/>
      <c r="AE85"/>
      <c r="AF85"/>
      <c r="AG85"/>
      <c r="AH85"/>
      <c r="AI85"/>
      <c r="AJ85"/>
      <c r="AK85"/>
    </row>
    <row r="86" spans="1:37" s="149" customFormat="1" ht="48" customHeight="1" x14ac:dyDescent="0.35">
      <c r="A86" s="146"/>
      <c r="B86" s="11">
        <v>17</v>
      </c>
      <c r="C86" s="12" t="s">
        <v>74</v>
      </c>
      <c r="D86" s="13" t="s">
        <v>96</v>
      </c>
      <c r="E86" s="16" t="s">
        <v>38</v>
      </c>
      <c r="F86" s="151">
        <v>2278.38</v>
      </c>
      <c r="G86" s="61"/>
      <c r="H86" s="246">
        <f t="shared" si="7"/>
        <v>0</v>
      </c>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row>
    <row r="87" spans="1:37" s="149" customFormat="1" ht="98.1" customHeight="1" x14ac:dyDescent="0.35">
      <c r="A87" s="146"/>
      <c r="B87" s="11">
        <v>18</v>
      </c>
      <c r="C87" s="12" t="s">
        <v>75</v>
      </c>
      <c r="D87" s="13" t="s">
        <v>97</v>
      </c>
      <c r="E87" s="16" t="s">
        <v>38</v>
      </c>
      <c r="F87" s="151">
        <v>718.59</v>
      </c>
      <c r="G87" s="61"/>
      <c r="H87" s="246">
        <f t="shared" si="7"/>
        <v>0</v>
      </c>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row>
    <row r="88" spans="1:37" s="149" customFormat="1" ht="123" customHeight="1" thickBot="1" x14ac:dyDescent="0.4">
      <c r="A88" s="146"/>
      <c r="B88" s="11">
        <v>19</v>
      </c>
      <c r="C88" s="12" t="s">
        <v>76</v>
      </c>
      <c r="D88" s="13" t="s">
        <v>195</v>
      </c>
      <c r="E88" s="16" t="s">
        <v>38</v>
      </c>
      <c r="F88" s="151">
        <v>377.56</v>
      </c>
      <c r="G88" s="61"/>
      <c r="H88" s="247">
        <f t="shared" si="7"/>
        <v>0</v>
      </c>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row>
    <row r="89" spans="1:37" s="149" customFormat="1" ht="33" customHeight="1" thickBot="1" x14ac:dyDescent="0.4">
      <c r="A89" s="146"/>
      <c r="B89" s="386" t="s">
        <v>44</v>
      </c>
      <c r="C89" s="387"/>
      <c r="D89" s="387"/>
      <c r="E89" s="387"/>
      <c r="F89" s="387"/>
      <c r="G89" s="388"/>
      <c r="H89" s="265">
        <f>SUM(H81:H88)</f>
        <v>0</v>
      </c>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row>
    <row r="90" spans="1:37" s="146" customFormat="1" ht="18" customHeight="1" thickBot="1" x14ac:dyDescent="0.4">
      <c r="B90" s="163"/>
      <c r="C90" s="164"/>
      <c r="D90" s="165" t="s">
        <v>45</v>
      </c>
      <c r="E90" s="8"/>
      <c r="F90" s="10"/>
      <c r="G90" s="9"/>
      <c r="H90" s="268"/>
    </row>
    <row r="91" spans="1:37" s="146" customFormat="1" ht="63" customHeight="1" thickBot="1" x14ac:dyDescent="0.4">
      <c r="B91" s="133">
        <v>20</v>
      </c>
      <c r="C91" s="166">
        <v>6</v>
      </c>
      <c r="D91" s="14" t="s">
        <v>98</v>
      </c>
      <c r="E91" s="15" t="s">
        <v>40</v>
      </c>
      <c r="F91" s="150">
        <v>11</v>
      </c>
      <c r="G91" s="57"/>
      <c r="H91" s="250">
        <f>(F91*G91)</f>
        <v>0</v>
      </c>
    </row>
    <row r="92" spans="1:37" s="146" customFormat="1" ht="63" customHeight="1" thickBot="1" x14ac:dyDescent="0.4">
      <c r="B92" s="133">
        <v>21</v>
      </c>
      <c r="C92" s="166">
        <v>6</v>
      </c>
      <c r="D92" s="14" t="s">
        <v>283</v>
      </c>
      <c r="E92" s="15" t="s">
        <v>40</v>
      </c>
      <c r="F92" s="150">
        <v>4</v>
      </c>
      <c r="G92" s="57"/>
      <c r="H92" s="250">
        <f>(F92*G92)</f>
        <v>0</v>
      </c>
    </row>
    <row r="93" spans="1:37" s="149" customFormat="1" ht="33" customHeight="1" thickBot="1" x14ac:dyDescent="0.4">
      <c r="A93" s="146"/>
      <c r="B93" s="386" t="s">
        <v>129</v>
      </c>
      <c r="C93" s="387"/>
      <c r="D93" s="387"/>
      <c r="E93" s="387"/>
      <c r="F93" s="387"/>
      <c r="G93" s="388"/>
      <c r="H93" s="269">
        <f>SUM(H91:H92)</f>
        <v>0</v>
      </c>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row>
    <row r="94" spans="1:37" ht="19.5" thickBot="1" x14ac:dyDescent="0.4">
      <c r="E94" s="169"/>
    </row>
    <row r="95" spans="1:37" ht="29.25" customHeight="1" x14ac:dyDescent="0.35">
      <c r="A95" s="172"/>
      <c r="B95" s="173"/>
      <c r="C95" s="174"/>
      <c r="D95" s="369" t="s">
        <v>109</v>
      </c>
      <c r="E95" s="370"/>
      <c r="F95" s="370"/>
      <c r="G95" s="371"/>
      <c r="H95" s="271"/>
    </row>
    <row r="96" spans="1:37" ht="18.75" x14ac:dyDescent="0.35">
      <c r="A96" s="172"/>
      <c r="B96" s="116"/>
      <c r="C96" s="17"/>
      <c r="D96" s="177" t="s">
        <v>48</v>
      </c>
      <c r="E96" s="177"/>
      <c r="F96" s="178"/>
      <c r="G96" s="179"/>
      <c r="H96" s="272">
        <f>H75</f>
        <v>0</v>
      </c>
    </row>
    <row r="97" spans="1:37" s="1" customFormat="1" ht="18.75" x14ac:dyDescent="0.35">
      <c r="A97" s="172"/>
      <c r="B97" s="180"/>
      <c r="C97" s="181"/>
      <c r="D97" s="177" t="s">
        <v>49</v>
      </c>
      <c r="E97" s="182"/>
      <c r="F97" s="178"/>
      <c r="G97" s="179"/>
      <c r="H97" s="272">
        <f>H79</f>
        <v>0</v>
      </c>
    </row>
    <row r="98" spans="1:37" s="1" customFormat="1" ht="18.75" x14ac:dyDescent="0.35">
      <c r="A98" s="110"/>
      <c r="B98" s="183"/>
      <c r="C98" s="13"/>
      <c r="D98" s="182" t="s">
        <v>50</v>
      </c>
      <c r="E98" s="182"/>
      <c r="F98" s="184"/>
      <c r="G98" s="182"/>
      <c r="H98" s="272">
        <f>H89</f>
        <v>0</v>
      </c>
    </row>
    <row r="99" spans="1:37" s="1" customFormat="1" ht="19.5" thickBot="1" x14ac:dyDescent="0.4">
      <c r="A99" s="110"/>
      <c r="B99" s="183"/>
      <c r="C99" s="13"/>
      <c r="D99" s="182" t="s">
        <v>51</v>
      </c>
      <c r="E99" s="182"/>
      <c r="F99" s="184"/>
      <c r="G99" s="182"/>
      <c r="H99" s="272">
        <f>H93</f>
        <v>0</v>
      </c>
    </row>
    <row r="100" spans="1:37" s="1" customFormat="1" ht="33.75" customHeight="1" thickBot="1" x14ac:dyDescent="0.4">
      <c r="A100" s="110"/>
      <c r="B100" s="185"/>
      <c r="C100" s="186"/>
      <c r="D100" s="187" t="s">
        <v>90</v>
      </c>
      <c r="E100" s="187"/>
      <c r="F100" s="187"/>
      <c r="G100" s="187"/>
      <c r="H100" s="273">
        <f>SUM(H96:H99)</f>
        <v>0</v>
      </c>
      <c r="I100" s="382"/>
      <c r="J100" s="383"/>
      <c r="K100" s="383"/>
    </row>
    <row r="102" spans="1:37" ht="18.75" thickBot="1" x14ac:dyDescent="0.4"/>
    <row r="103" spans="1:37" ht="19.5" thickBot="1" x14ac:dyDescent="0.4">
      <c r="B103" s="338" t="s">
        <v>0</v>
      </c>
      <c r="C103" s="339"/>
      <c r="D103" s="339"/>
      <c r="E103" s="339"/>
      <c r="F103" s="339"/>
      <c r="G103" s="339"/>
      <c r="H103" s="340"/>
    </row>
    <row r="104" spans="1:37" ht="19.149999999999999" customHeight="1" thickBot="1" x14ac:dyDescent="0.4">
      <c r="B104" s="309" t="s">
        <v>121</v>
      </c>
      <c r="C104" s="341"/>
      <c r="D104" s="341"/>
      <c r="E104" s="341"/>
      <c r="F104" s="341"/>
      <c r="G104" s="341"/>
      <c r="H104" s="342"/>
    </row>
    <row r="105" spans="1:37" s="149" customFormat="1" ht="18" customHeight="1" thickBot="1" x14ac:dyDescent="0.4">
      <c r="A105" s="146"/>
      <c r="B105" s="147"/>
      <c r="C105" s="148"/>
      <c r="D105" s="131" t="s">
        <v>36</v>
      </c>
      <c r="E105" s="6"/>
      <c r="F105" s="6"/>
      <c r="G105" s="7"/>
      <c r="H105" s="26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row>
    <row r="106" spans="1:37" s="149" customFormat="1" ht="18" customHeight="1" x14ac:dyDescent="0.35">
      <c r="A106" s="146"/>
      <c r="B106" s="133">
        <v>7</v>
      </c>
      <c r="C106" s="134" t="s">
        <v>65</v>
      </c>
      <c r="D106" s="14" t="s">
        <v>85</v>
      </c>
      <c r="E106" s="15" t="s">
        <v>223</v>
      </c>
      <c r="F106" s="150">
        <v>0.12</v>
      </c>
      <c r="G106" s="57"/>
      <c r="H106" s="245">
        <f>F106*G106</f>
        <v>0</v>
      </c>
      <c r="I106" s="193"/>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row>
    <row r="107" spans="1:37" s="149" customFormat="1" ht="33" customHeight="1" x14ac:dyDescent="0.35">
      <c r="A107" s="146"/>
      <c r="B107" s="11">
        <v>8</v>
      </c>
      <c r="C107" s="12" t="s">
        <v>66</v>
      </c>
      <c r="D107" s="13" t="s">
        <v>86</v>
      </c>
      <c r="E107" s="16" t="s">
        <v>37</v>
      </c>
      <c r="F107" s="151">
        <f>10.1+2*5.5</f>
        <v>21.1</v>
      </c>
      <c r="G107" s="61"/>
      <c r="H107" s="246">
        <f>F107*G107</f>
        <v>0</v>
      </c>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row>
    <row r="108" spans="1:37" s="149" customFormat="1" ht="75" customHeight="1" x14ac:dyDescent="0.35">
      <c r="A108" s="146"/>
      <c r="B108" s="11">
        <v>9</v>
      </c>
      <c r="C108" s="12" t="s">
        <v>81</v>
      </c>
      <c r="D108" s="13" t="s">
        <v>198</v>
      </c>
      <c r="E108" s="16" t="s">
        <v>37</v>
      </c>
      <c r="F108" s="151">
        <v>126.02</v>
      </c>
      <c r="G108" s="61"/>
      <c r="H108" s="246">
        <f t="shared" ref="H108:H110" si="8">F108*G108</f>
        <v>0</v>
      </c>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row>
    <row r="109" spans="1:37" s="149" customFormat="1" ht="63" customHeight="1" x14ac:dyDescent="0.35">
      <c r="A109" s="146"/>
      <c r="B109" s="11">
        <v>10</v>
      </c>
      <c r="C109" s="12" t="s">
        <v>68</v>
      </c>
      <c r="D109" s="13" t="s">
        <v>200</v>
      </c>
      <c r="E109" s="16" t="s">
        <v>39</v>
      </c>
      <c r="F109" s="151">
        <v>15</v>
      </c>
      <c r="G109" s="61"/>
      <c r="H109" s="246">
        <f t="shared" si="8"/>
        <v>0</v>
      </c>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row>
    <row r="110" spans="1:37" s="149" customFormat="1" ht="75" customHeight="1" x14ac:dyDescent="0.35">
      <c r="A110" s="146"/>
      <c r="B110" s="11">
        <v>11</v>
      </c>
      <c r="C110" s="12" t="s">
        <v>82</v>
      </c>
      <c r="D110" s="13" t="s">
        <v>199</v>
      </c>
      <c r="E110" s="16" t="s">
        <v>39</v>
      </c>
      <c r="F110" s="151">
        <v>60</v>
      </c>
      <c r="G110" s="61"/>
      <c r="H110" s="246">
        <f t="shared" si="8"/>
        <v>0</v>
      </c>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row>
    <row r="111" spans="1:37" s="149" customFormat="1" ht="33" customHeight="1" thickBot="1" x14ac:dyDescent="0.4">
      <c r="A111" s="146"/>
      <c r="B111" s="384" t="s">
        <v>88</v>
      </c>
      <c r="C111" s="385"/>
      <c r="D111" s="385"/>
      <c r="E111" s="385"/>
      <c r="F111" s="385"/>
      <c r="G111" s="385"/>
      <c r="H111" s="247">
        <f>SUM(H106:H110)</f>
        <v>0</v>
      </c>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row>
    <row r="112" spans="1:37" s="149" customFormat="1" ht="18" customHeight="1" thickBot="1" x14ac:dyDescent="0.4">
      <c r="A112" s="146"/>
      <c r="B112" s="152"/>
      <c r="C112" s="153"/>
      <c r="D112" s="131" t="s">
        <v>41</v>
      </c>
      <c r="E112" s="8"/>
      <c r="F112" s="154"/>
      <c r="G112" s="155"/>
      <c r="H112" s="267"/>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row>
    <row r="113" spans="1:37" s="149" customFormat="1" ht="68.099999999999994" customHeight="1" x14ac:dyDescent="0.35">
      <c r="A113" s="146"/>
      <c r="B113" s="133">
        <v>12</v>
      </c>
      <c r="C113" s="134" t="s">
        <v>69</v>
      </c>
      <c r="D113" s="14" t="s">
        <v>193</v>
      </c>
      <c r="E113" s="15" t="s">
        <v>39</v>
      </c>
      <c r="F113" s="150">
        <f>291.66+2*95*0.3</f>
        <v>348.66</v>
      </c>
      <c r="G113" s="57"/>
      <c r="H113" s="245">
        <f>F113*G113</f>
        <v>0</v>
      </c>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row>
    <row r="114" spans="1:37" s="149" customFormat="1" ht="18" customHeight="1" thickBot="1" x14ac:dyDescent="0.4">
      <c r="A114" s="146"/>
      <c r="B114" s="11">
        <v>13</v>
      </c>
      <c r="C114" s="12" t="s">
        <v>70</v>
      </c>
      <c r="D114" s="13" t="s">
        <v>91</v>
      </c>
      <c r="E114" s="16" t="s">
        <v>38</v>
      </c>
      <c r="F114" s="151">
        <f>1185.87+2*95</f>
        <v>1375.87</v>
      </c>
      <c r="G114" s="61"/>
      <c r="H114" s="248">
        <f>F114*G114</f>
        <v>0</v>
      </c>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row>
    <row r="115" spans="1:37" s="149" customFormat="1" ht="33" customHeight="1" thickBot="1" x14ac:dyDescent="0.4">
      <c r="A115" s="146"/>
      <c r="B115" s="386" t="s">
        <v>42</v>
      </c>
      <c r="C115" s="387"/>
      <c r="D115" s="387"/>
      <c r="E115" s="387"/>
      <c r="F115" s="387"/>
      <c r="G115" s="388"/>
      <c r="H115" s="265">
        <f>SUM(H113:H114)</f>
        <v>0</v>
      </c>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row>
    <row r="116" spans="1:37" s="149" customFormat="1" ht="18" customHeight="1" thickBot="1" x14ac:dyDescent="0.4">
      <c r="A116" s="146"/>
      <c r="B116" s="4"/>
      <c r="C116" s="5"/>
      <c r="D116" s="131" t="s">
        <v>43</v>
      </c>
      <c r="E116" s="8"/>
      <c r="F116" s="5"/>
      <c r="G116" s="5"/>
      <c r="H116" s="268"/>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row>
    <row r="117" spans="1:37" s="149" customFormat="1" ht="69.75" customHeight="1" x14ac:dyDescent="0.35">
      <c r="A117" s="146"/>
      <c r="B117" s="133">
        <v>14</v>
      </c>
      <c r="C117" s="134" t="s">
        <v>71</v>
      </c>
      <c r="D117" s="14" t="s">
        <v>225</v>
      </c>
      <c r="E117" s="15" t="s">
        <v>39</v>
      </c>
      <c r="F117" s="150">
        <f>290.97+2*95*0.42+95*0.12</f>
        <v>382.17</v>
      </c>
      <c r="G117" s="57"/>
      <c r="H117" s="245">
        <f t="shared" ref="H117:H123" si="9">(F117*G117)</f>
        <v>0</v>
      </c>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row>
    <row r="118" spans="1:37" ht="56.25" customHeight="1" x14ac:dyDescent="0.35">
      <c r="A118" s="156"/>
      <c r="B118" s="389">
        <v>15</v>
      </c>
      <c r="C118" s="392" t="s">
        <v>72</v>
      </c>
      <c r="D118" s="157" t="s">
        <v>92</v>
      </c>
      <c r="E118" s="158"/>
      <c r="F118" s="159"/>
      <c r="G118" s="160"/>
      <c r="H118" s="249"/>
      <c r="I118" s="161"/>
      <c r="J118"/>
      <c r="K118"/>
      <c r="L118"/>
      <c r="M118"/>
      <c r="N118"/>
      <c r="O118"/>
      <c r="P118"/>
      <c r="Q118"/>
      <c r="R118"/>
      <c r="S118"/>
      <c r="T118"/>
      <c r="U118"/>
      <c r="V118"/>
      <c r="W118"/>
      <c r="X118"/>
      <c r="Y118"/>
      <c r="Z118"/>
      <c r="AA118"/>
      <c r="AB118"/>
      <c r="AC118"/>
      <c r="AD118"/>
      <c r="AE118"/>
      <c r="AF118"/>
      <c r="AG118"/>
      <c r="AH118"/>
      <c r="AI118"/>
      <c r="AJ118"/>
      <c r="AK118"/>
    </row>
    <row r="119" spans="1:37" s="149" customFormat="1" ht="18" customHeight="1" x14ac:dyDescent="0.35">
      <c r="A119" s="146"/>
      <c r="B119" s="390"/>
      <c r="C119" s="393"/>
      <c r="D119" s="13" t="s">
        <v>94</v>
      </c>
      <c r="E119" s="16" t="s">
        <v>37</v>
      </c>
      <c r="F119" s="151">
        <v>189.91</v>
      </c>
      <c r="G119" s="61"/>
      <c r="H119" s="246">
        <f t="shared" si="9"/>
        <v>0</v>
      </c>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row>
    <row r="120" spans="1:37" s="149" customFormat="1" ht="27.75" customHeight="1" x14ac:dyDescent="0.35">
      <c r="A120" s="146"/>
      <c r="B120" s="391"/>
      <c r="C120" s="394"/>
      <c r="D120" s="13" t="s">
        <v>93</v>
      </c>
      <c r="E120" s="16" t="s">
        <v>37</v>
      </c>
      <c r="F120" s="151">
        <v>26.76</v>
      </c>
      <c r="G120" s="61"/>
      <c r="H120" s="246">
        <f t="shared" si="9"/>
        <v>0</v>
      </c>
      <c r="I120" s="146"/>
      <c r="J120" s="146"/>
      <c r="K120" s="146"/>
      <c r="L120" s="146"/>
      <c r="M120" s="146"/>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row>
    <row r="121" spans="1:37" ht="42" customHeight="1" x14ac:dyDescent="0.35">
      <c r="A121" s="162"/>
      <c r="B121" s="11">
        <v>16</v>
      </c>
      <c r="C121" s="12" t="s">
        <v>73</v>
      </c>
      <c r="D121" s="157" t="s">
        <v>95</v>
      </c>
      <c r="E121" s="16" t="s">
        <v>37</v>
      </c>
      <c r="F121" s="151">
        <v>10.1</v>
      </c>
      <c r="G121" s="61"/>
      <c r="H121" s="246">
        <f t="shared" si="9"/>
        <v>0</v>
      </c>
      <c r="I121"/>
      <c r="J121"/>
      <c r="K121"/>
      <c r="L121"/>
      <c r="M121"/>
      <c r="N121"/>
      <c r="O121"/>
      <c r="P121"/>
      <c r="Q121"/>
      <c r="R121"/>
      <c r="S121"/>
      <c r="T121"/>
      <c r="U121"/>
      <c r="V121"/>
      <c r="W121"/>
      <c r="X121"/>
      <c r="Y121"/>
      <c r="Z121"/>
      <c r="AA121"/>
      <c r="AB121"/>
      <c r="AC121"/>
      <c r="AD121"/>
      <c r="AE121"/>
      <c r="AF121"/>
      <c r="AG121"/>
      <c r="AH121"/>
      <c r="AI121"/>
      <c r="AJ121"/>
      <c r="AK121"/>
    </row>
    <row r="122" spans="1:37" s="149" customFormat="1" ht="48" customHeight="1" x14ac:dyDescent="0.35">
      <c r="A122" s="146"/>
      <c r="B122" s="11">
        <v>17</v>
      </c>
      <c r="C122" s="12" t="s">
        <v>74</v>
      </c>
      <c r="D122" s="13" t="s">
        <v>96</v>
      </c>
      <c r="E122" s="16" t="s">
        <v>38</v>
      </c>
      <c r="F122" s="151">
        <f>1108.7+2*95</f>
        <v>1298.7</v>
      </c>
      <c r="G122" s="61"/>
      <c r="H122" s="246">
        <f t="shared" si="9"/>
        <v>0</v>
      </c>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row>
    <row r="123" spans="1:37" s="149" customFormat="1" ht="98.1" customHeight="1" thickBot="1" x14ac:dyDescent="0.4">
      <c r="A123" s="146"/>
      <c r="B123" s="11">
        <v>18</v>
      </c>
      <c r="C123" s="12" t="s">
        <v>75</v>
      </c>
      <c r="D123" s="13" t="s">
        <v>97</v>
      </c>
      <c r="E123" s="16" t="s">
        <v>38</v>
      </c>
      <c r="F123" s="151">
        <v>44.96</v>
      </c>
      <c r="G123" s="61"/>
      <c r="H123" s="246">
        <f t="shared" si="9"/>
        <v>0</v>
      </c>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row>
    <row r="124" spans="1:37" s="149" customFormat="1" ht="33" customHeight="1" thickBot="1" x14ac:dyDescent="0.4">
      <c r="A124" s="146"/>
      <c r="B124" s="386" t="s">
        <v>44</v>
      </c>
      <c r="C124" s="387"/>
      <c r="D124" s="387"/>
      <c r="E124" s="387"/>
      <c r="F124" s="387"/>
      <c r="G124" s="388"/>
      <c r="H124" s="265">
        <f>SUM(H117:H123)</f>
        <v>0</v>
      </c>
      <c r="I124" s="146"/>
      <c r="J124" s="146"/>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row>
    <row r="125" spans="1:37" s="146" customFormat="1" ht="18" customHeight="1" thickBot="1" x14ac:dyDescent="0.4">
      <c r="B125" s="163"/>
      <c r="C125" s="164"/>
      <c r="D125" s="165" t="s">
        <v>45</v>
      </c>
      <c r="E125" s="8"/>
      <c r="F125" s="10"/>
      <c r="G125" s="9"/>
      <c r="H125" s="268"/>
    </row>
    <row r="126" spans="1:37" s="146" customFormat="1" ht="63" customHeight="1" thickBot="1" x14ac:dyDescent="0.4">
      <c r="B126" s="133">
        <v>19</v>
      </c>
      <c r="C126" s="166">
        <v>6</v>
      </c>
      <c r="D126" s="14" t="s">
        <v>98</v>
      </c>
      <c r="E126" s="15" t="s">
        <v>40</v>
      </c>
      <c r="F126" s="150">
        <f>4+2</f>
        <v>6</v>
      </c>
      <c r="G126" s="57"/>
      <c r="H126" s="250">
        <f t="shared" ref="H126" si="10">(F126*G126)</f>
        <v>0</v>
      </c>
    </row>
    <row r="127" spans="1:37" s="149" customFormat="1" ht="33" customHeight="1" thickBot="1" x14ac:dyDescent="0.4">
      <c r="A127" s="146"/>
      <c r="B127" s="386" t="s">
        <v>46</v>
      </c>
      <c r="C127" s="387"/>
      <c r="D127" s="387"/>
      <c r="E127" s="387"/>
      <c r="F127" s="387"/>
      <c r="G127" s="388"/>
      <c r="H127" s="267">
        <f>SUM(H126:H126)</f>
        <v>0</v>
      </c>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row>
    <row r="128" spans="1:37" ht="19.5" thickBot="1" x14ac:dyDescent="0.4">
      <c r="E128" s="169"/>
    </row>
    <row r="129" spans="1:37" ht="29.25" customHeight="1" x14ac:dyDescent="0.35">
      <c r="A129" s="172"/>
      <c r="B129" s="173"/>
      <c r="C129" s="174"/>
      <c r="D129" s="369" t="s">
        <v>111</v>
      </c>
      <c r="E129" s="370"/>
      <c r="F129" s="370"/>
      <c r="G129" s="371"/>
      <c r="H129" s="250"/>
    </row>
    <row r="130" spans="1:37" ht="18.75" x14ac:dyDescent="0.35">
      <c r="A130" s="172"/>
      <c r="B130" s="116"/>
      <c r="C130" s="17"/>
      <c r="D130" s="177" t="s">
        <v>48</v>
      </c>
      <c r="E130" s="177"/>
      <c r="F130" s="178"/>
      <c r="G130" s="179"/>
      <c r="H130" s="246">
        <f>H111</f>
        <v>0</v>
      </c>
    </row>
    <row r="131" spans="1:37" s="1" customFormat="1" ht="18.75" x14ac:dyDescent="0.35">
      <c r="A131" s="172"/>
      <c r="B131" s="180"/>
      <c r="C131" s="181"/>
      <c r="D131" s="177" t="s">
        <v>49</v>
      </c>
      <c r="E131" s="182"/>
      <c r="F131" s="178"/>
      <c r="G131" s="179"/>
      <c r="H131" s="246">
        <f>H115</f>
        <v>0</v>
      </c>
    </row>
    <row r="132" spans="1:37" s="1" customFormat="1" ht="18.75" x14ac:dyDescent="0.35">
      <c r="A132" s="110"/>
      <c r="B132" s="183"/>
      <c r="C132" s="13"/>
      <c r="D132" s="182" t="s">
        <v>50</v>
      </c>
      <c r="E132" s="182"/>
      <c r="F132" s="184"/>
      <c r="G132" s="182"/>
      <c r="H132" s="246">
        <f>H124</f>
        <v>0</v>
      </c>
    </row>
    <row r="133" spans="1:37" s="1" customFormat="1" ht="19.5" thickBot="1" x14ac:dyDescent="0.4">
      <c r="A133" s="110"/>
      <c r="B133" s="183"/>
      <c r="C133" s="13"/>
      <c r="D133" s="182" t="s">
        <v>51</v>
      </c>
      <c r="E133" s="182"/>
      <c r="F133" s="184"/>
      <c r="G133" s="182"/>
      <c r="H133" s="246">
        <f>H127</f>
        <v>0</v>
      </c>
    </row>
    <row r="134" spans="1:37" s="1" customFormat="1" ht="33.75" customHeight="1" thickBot="1" x14ac:dyDescent="0.4">
      <c r="A134" s="110"/>
      <c r="B134" s="185"/>
      <c r="C134" s="186"/>
      <c r="D134" s="187" t="s">
        <v>90</v>
      </c>
      <c r="E134" s="187"/>
      <c r="F134" s="187"/>
      <c r="G134" s="187"/>
      <c r="H134" s="256">
        <f>SUM(H130:H133)</f>
        <v>0</v>
      </c>
      <c r="I134" s="382"/>
      <c r="J134" s="383"/>
      <c r="K134" s="383"/>
    </row>
    <row r="136" spans="1:37" ht="18.75" thickBot="1" x14ac:dyDescent="0.4"/>
    <row r="137" spans="1:37" ht="19.5" thickBot="1" x14ac:dyDescent="0.4">
      <c r="B137" s="338" t="s">
        <v>0</v>
      </c>
      <c r="C137" s="339"/>
      <c r="D137" s="339"/>
      <c r="E137" s="339"/>
      <c r="F137" s="339"/>
      <c r="G137" s="339"/>
      <c r="H137" s="340"/>
    </row>
    <row r="138" spans="1:37" ht="19.149999999999999" customHeight="1" thickBot="1" x14ac:dyDescent="0.4">
      <c r="B138" s="309" t="s">
        <v>122</v>
      </c>
      <c r="C138" s="341"/>
      <c r="D138" s="341"/>
      <c r="E138" s="341"/>
      <c r="F138" s="341"/>
      <c r="G138" s="341"/>
      <c r="H138" s="342"/>
    </row>
    <row r="139" spans="1:37" s="149" customFormat="1" ht="18" customHeight="1" thickBot="1" x14ac:dyDescent="0.4">
      <c r="A139" s="146"/>
      <c r="B139" s="147"/>
      <c r="C139" s="148"/>
      <c r="D139" s="131" t="s">
        <v>36</v>
      </c>
      <c r="E139" s="6"/>
      <c r="F139" s="6"/>
      <c r="G139" s="7"/>
      <c r="H139" s="26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row>
    <row r="140" spans="1:37" s="149" customFormat="1" ht="18" customHeight="1" x14ac:dyDescent="0.35">
      <c r="A140" s="146"/>
      <c r="B140" s="133">
        <v>7</v>
      </c>
      <c r="C140" s="134" t="s">
        <v>65</v>
      </c>
      <c r="D140" s="14" t="s">
        <v>85</v>
      </c>
      <c r="E140" s="15" t="s">
        <v>223</v>
      </c>
      <c r="F140" s="150">
        <v>0.18</v>
      </c>
      <c r="G140" s="57"/>
      <c r="H140" s="245">
        <f>F140*G140</f>
        <v>0</v>
      </c>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row>
    <row r="141" spans="1:37" s="149" customFormat="1" ht="33" customHeight="1" x14ac:dyDescent="0.35">
      <c r="A141" s="146"/>
      <c r="B141" s="11">
        <v>8</v>
      </c>
      <c r="C141" s="12" t="s">
        <v>66</v>
      </c>
      <c r="D141" s="13" t="s">
        <v>86</v>
      </c>
      <c r="E141" s="16" t="s">
        <v>37</v>
      </c>
      <c r="F141" s="151">
        <v>14.3</v>
      </c>
      <c r="G141" s="61"/>
      <c r="H141" s="246">
        <f>F141*G141</f>
        <v>0</v>
      </c>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row>
    <row r="142" spans="1:37" s="149" customFormat="1" ht="75.75" customHeight="1" x14ac:dyDescent="0.35">
      <c r="A142" s="146"/>
      <c r="B142" s="11">
        <v>9</v>
      </c>
      <c r="C142" s="12" t="s">
        <v>81</v>
      </c>
      <c r="D142" s="13" t="s">
        <v>198</v>
      </c>
      <c r="E142" s="16" t="s">
        <v>37</v>
      </c>
      <c r="F142" s="151">
        <v>340.84</v>
      </c>
      <c r="G142" s="61"/>
      <c r="H142" s="246">
        <f t="shared" ref="H142:H143" si="11">F142*G142</f>
        <v>0</v>
      </c>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row>
    <row r="143" spans="1:37" s="149" customFormat="1" ht="75" customHeight="1" x14ac:dyDescent="0.35">
      <c r="A143" s="146"/>
      <c r="B143" s="11">
        <v>11</v>
      </c>
      <c r="C143" s="12" t="s">
        <v>82</v>
      </c>
      <c r="D143" s="13" t="s">
        <v>197</v>
      </c>
      <c r="E143" s="16" t="s">
        <v>39</v>
      </c>
      <c r="F143" s="151">
        <v>26</v>
      </c>
      <c r="G143" s="61"/>
      <c r="H143" s="246">
        <f t="shared" si="11"/>
        <v>0</v>
      </c>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row>
    <row r="144" spans="1:37" s="149" customFormat="1" ht="33" customHeight="1" thickBot="1" x14ac:dyDescent="0.4">
      <c r="A144" s="146"/>
      <c r="B144" s="384" t="s">
        <v>88</v>
      </c>
      <c r="C144" s="385"/>
      <c r="D144" s="385"/>
      <c r="E144" s="385"/>
      <c r="F144" s="385"/>
      <c r="G144" s="385"/>
      <c r="H144" s="247">
        <f>SUM(H140:H143)</f>
        <v>0</v>
      </c>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row>
    <row r="145" spans="1:37" s="149" customFormat="1" ht="18" customHeight="1" thickBot="1" x14ac:dyDescent="0.4">
      <c r="A145" s="146"/>
      <c r="B145" s="152"/>
      <c r="C145" s="153"/>
      <c r="D145" s="131" t="s">
        <v>41</v>
      </c>
      <c r="E145" s="8"/>
      <c r="F145" s="154"/>
      <c r="G145" s="155"/>
      <c r="H145" s="267"/>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row>
    <row r="146" spans="1:37" s="149" customFormat="1" ht="68.099999999999994" customHeight="1" x14ac:dyDescent="0.35">
      <c r="A146" s="146"/>
      <c r="B146" s="133">
        <v>12</v>
      </c>
      <c r="C146" s="134" t="s">
        <v>69</v>
      </c>
      <c r="D146" s="14" t="s">
        <v>196</v>
      </c>
      <c r="E146" s="15" t="s">
        <v>39</v>
      </c>
      <c r="F146" s="150">
        <v>205.57</v>
      </c>
      <c r="G146" s="57"/>
      <c r="H146" s="245">
        <f>F146*G146</f>
        <v>0</v>
      </c>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row>
    <row r="147" spans="1:37" s="149" customFormat="1" ht="18" customHeight="1" thickBot="1" x14ac:dyDescent="0.4">
      <c r="A147" s="146"/>
      <c r="B147" s="11">
        <v>13</v>
      </c>
      <c r="C147" s="12" t="s">
        <v>70</v>
      </c>
      <c r="D147" s="13" t="s">
        <v>91</v>
      </c>
      <c r="E147" s="16" t="s">
        <v>38</v>
      </c>
      <c r="F147" s="151">
        <v>1158.78</v>
      </c>
      <c r="G147" s="61"/>
      <c r="H147" s="248">
        <f>F147*G147</f>
        <v>0</v>
      </c>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row>
    <row r="148" spans="1:37" s="149" customFormat="1" ht="33" customHeight="1" thickBot="1" x14ac:dyDescent="0.4">
      <c r="A148" s="146"/>
      <c r="B148" s="386" t="s">
        <v>42</v>
      </c>
      <c r="C148" s="387"/>
      <c r="D148" s="387"/>
      <c r="E148" s="387"/>
      <c r="F148" s="387"/>
      <c r="G148" s="388"/>
      <c r="H148" s="265">
        <f>SUM(H146:H147)</f>
        <v>0</v>
      </c>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row>
    <row r="149" spans="1:37" s="149" customFormat="1" ht="18" customHeight="1" thickBot="1" x14ac:dyDescent="0.4">
      <c r="A149" s="146"/>
      <c r="B149" s="4"/>
      <c r="C149" s="5"/>
      <c r="D149" s="131" t="s">
        <v>43</v>
      </c>
      <c r="E149" s="8"/>
      <c r="F149" s="5"/>
      <c r="G149" s="5"/>
      <c r="H149" s="268"/>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row>
    <row r="150" spans="1:37" s="149" customFormat="1" ht="70.5" customHeight="1" x14ac:dyDescent="0.35">
      <c r="A150" s="146"/>
      <c r="B150" s="133">
        <v>14</v>
      </c>
      <c r="C150" s="134" t="s">
        <v>71</v>
      </c>
      <c r="D150" s="14" t="s">
        <v>225</v>
      </c>
      <c r="E150" s="15" t="s">
        <v>39</v>
      </c>
      <c r="F150" s="150">
        <f>251.96+(85+60)*0.12</f>
        <v>269.36</v>
      </c>
      <c r="G150" s="57"/>
      <c r="H150" s="245">
        <f t="shared" ref="H150:H156" si="12">(F150*G150)</f>
        <v>0</v>
      </c>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row>
    <row r="151" spans="1:37" ht="60.75" customHeight="1" x14ac:dyDescent="0.35">
      <c r="A151" s="156"/>
      <c r="B151" s="389">
        <v>15</v>
      </c>
      <c r="C151" s="392" t="s">
        <v>72</v>
      </c>
      <c r="D151" s="157" t="s">
        <v>92</v>
      </c>
      <c r="E151" s="158"/>
      <c r="F151" s="159"/>
      <c r="G151" s="160"/>
      <c r="H151" s="249"/>
      <c r="I151" s="192"/>
      <c r="K151"/>
      <c r="L151"/>
      <c r="M151"/>
      <c r="N151"/>
      <c r="O151"/>
      <c r="P151"/>
      <c r="Q151"/>
      <c r="R151"/>
      <c r="S151"/>
      <c r="T151"/>
      <c r="U151"/>
      <c r="V151"/>
      <c r="W151"/>
      <c r="X151"/>
      <c r="Y151"/>
      <c r="Z151"/>
      <c r="AA151"/>
      <c r="AB151"/>
      <c r="AC151"/>
      <c r="AD151"/>
      <c r="AE151"/>
      <c r="AF151"/>
      <c r="AG151"/>
      <c r="AH151"/>
      <c r="AI151"/>
      <c r="AJ151"/>
      <c r="AK151"/>
    </row>
    <row r="152" spans="1:37" s="149" customFormat="1" ht="18" customHeight="1" x14ac:dyDescent="0.35">
      <c r="A152" s="146"/>
      <c r="B152" s="390"/>
      <c r="C152" s="393"/>
      <c r="D152" s="13" t="s">
        <v>94</v>
      </c>
      <c r="E152" s="16" t="s">
        <v>37</v>
      </c>
      <c r="F152" s="151">
        <v>340.77</v>
      </c>
      <c r="G152" s="61"/>
      <c r="H152" s="246">
        <f t="shared" si="12"/>
        <v>0</v>
      </c>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row>
    <row r="153" spans="1:37" s="149" customFormat="1" ht="27.75" customHeight="1" x14ac:dyDescent="0.35">
      <c r="A153" s="146"/>
      <c r="B153" s="391"/>
      <c r="C153" s="394"/>
      <c r="D153" s="13" t="s">
        <v>93</v>
      </c>
      <c r="E153" s="16" t="s">
        <v>37</v>
      </c>
      <c r="F153" s="151">
        <v>345.79</v>
      </c>
      <c r="G153" s="61"/>
      <c r="H153" s="246">
        <f t="shared" si="12"/>
        <v>0</v>
      </c>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row>
    <row r="154" spans="1:37" ht="39" customHeight="1" x14ac:dyDescent="0.35">
      <c r="A154" s="162"/>
      <c r="B154" s="11">
        <v>16</v>
      </c>
      <c r="C154" s="12" t="s">
        <v>73</v>
      </c>
      <c r="D154" s="157" t="s">
        <v>95</v>
      </c>
      <c r="E154" s="16" t="s">
        <v>37</v>
      </c>
      <c r="F154" s="151">
        <v>14.3</v>
      </c>
      <c r="G154" s="61"/>
      <c r="H154" s="246">
        <f t="shared" si="12"/>
        <v>0</v>
      </c>
      <c r="K154"/>
      <c r="L154"/>
      <c r="M154"/>
      <c r="N154"/>
      <c r="O154"/>
      <c r="P154"/>
      <c r="Q154"/>
      <c r="R154"/>
      <c r="S154"/>
      <c r="T154"/>
      <c r="U154"/>
      <c r="V154"/>
      <c r="W154"/>
      <c r="X154"/>
      <c r="Y154"/>
      <c r="Z154"/>
      <c r="AA154"/>
      <c r="AB154"/>
      <c r="AC154"/>
      <c r="AD154"/>
      <c r="AE154"/>
      <c r="AF154"/>
      <c r="AG154"/>
      <c r="AH154"/>
      <c r="AI154"/>
      <c r="AJ154"/>
      <c r="AK154"/>
    </row>
    <row r="155" spans="1:37" s="149" customFormat="1" ht="48" customHeight="1" x14ac:dyDescent="0.35">
      <c r="A155" s="146"/>
      <c r="B155" s="11">
        <v>17</v>
      </c>
      <c r="C155" s="12" t="s">
        <v>74</v>
      </c>
      <c r="D155" s="13" t="s">
        <v>96</v>
      </c>
      <c r="E155" s="16" t="s">
        <v>38</v>
      </c>
      <c r="F155" s="151">
        <v>858.55</v>
      </c>
      <c r="G155" s="61"/>
      <c r="H155" s="246">
        <f t="shared" si="12"/>
        <v>0</v>
      </c>
      <c r="I155" s="146"/>
      <c r="J155" s="146"/>
      <c r="K155" s="146"/>
      <c r="L155" s="146"/>
      <c r="M155" s="146"/>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c r="AI155" s="146"/>
      <c r="AJ155" s="146"/>
      <c r="AK155" s="146"/>
    </row>
    <row r="156" spans="1:37" s="149" customFormat="1" ht="98.1" customHeight="1" thickBot="1" x14ac:dyDescent="0.4">
      <c r="A156" s="146"/>
      <c r="B156" s="11">
        <v>18</v>
      </c>
      <c r="C156" s="12" t="s">
        <v>75</v>
      </c>
      <c r="D156" s="13" t="s">
        <v>97</v>
      </c>
      <c r="E156" s="16" t="s">
        <v>38</v>
      </c>
      <c r="F156" s="151">
        <v>201.84</v>
      </c>
      <c r="G156" s="61"/>
      <c r="H156" s="246">
        <f t="shared" si="12"/>
        <v>0</v>
      </c>
      <c r="I156" s="146"/>
      <c r="J156" s="146"/>
      <c r="K156" s="146"/>
      <c r="L156" s="146"/>
      <c r="M156" s="146"/>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146"/>
    </row>
    <row r="157" spans="1:37" s="149" customFormat="1" ht="33" customHeight="1" thickBot="1" x14ac:dyDescent="0.4">
      <c r="A157" s="146"/>
      <c r="B157" s="386" t="s">
        <v>44</v>
      </c>
      <c r="C157" s="387"/>
      <c r="D157" s="387"/>
      <c r="E157" s="387"/>
      <c r="F157" s="387"/>
      <c r="G157" s="388"/>
      <c r="H157" s="265">
        <f>SUM(H150:H156)</f>
        <v>0</v>
      </c>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146"/>
    </row>
    <row r="158" spans="1:37" s="146" customFormat="1" ht="18" customHeight="1" thickBot="1" x14ac:dyDescent="0.4">
      <c r="B158" s="163"/>
      <c r="C158" s="164"/>
      <c r="D158" s="165" t="s">
        <v>45</v>
      </c>
      <c r="E158" s="8"/>
      <c r="F158" s="10"/>
      <c r="G158" s="9"/>
      <c r="H158" s="268"/>
    </row>
    <row r="159" spans="1:37" s="146" customFormat="1" ht="63" customHeight="1" thickBot="1" x14ac:dyDescent="0.4">
      <c r="B159" s="133">
        <v>20</v>
      </c>
      <c r="C159" s="166">
        <v>6</v>
      </c>
      <c r="D159" s="14" t="s">
        <v>98</v>
      </c>
      <c r="E159" s="15" t="s">
        <v>40</v>
      </c>
      <c r="F159" s="150">
        <v>6</v>
      </c>
      <c r="G159" s="57"/>
      <c r="H159" s="250">
        <f t="shared" ref="H159" si="13">(F159*G159)</f>
        <v>0</v>
      </c>
    </row>
    <row r="160" spans="1:37" s="149" customFormat="1" ht="33" customHeight="1" thickBot="1" x14ac:dyDescent="0.4">
      <c r="A160" s="146"/>
      <c r="B160" s="386" t="s">
        <v>46</v>
      </c>
      <c r="C160" s="387"/>
      <c r="D160" s="387"/>
      <c r="E160" s="387"/>
      <c r="F160" s="387"/>
      <c r="G160" s="388"/>
      <c r="H160" s="267">
        <f>SUM(H159:H159)</f>
        <v>0</v>
      </c>
      <c r="I160" s="146"/>
      <c r="J160" s="146"/>
      <c r="K160" s="146"/>
      <c r="L160" s="146"/>
      <c r="M160" s="146"/>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row>
    <row r="161" spans="1:37" ht="19.5" thickBot="1" x14ac:dyDescent="0.4">
      <c r="E161" s="169"/>
    </row>
    <row r="162" spans="1:37" ht="29.25" customHeight="1" x14ac:dyDescent="0.35">
      <c r="A162" s="172"/>
      <c r="B162" s="173"/>
      <c r="C162" s="174"/>
      <c r="D162" s="369" t="s">
        <v>112</v>
      </c>
      <c r="E162" s="370"/>
      <c r="F162" s="370"/>
      <c r="G162" s="371"/>
      <c r="H162" s="250"/>
    </row>
    <row r="163" spans="1:37" ht="18.75" x14ac:dyDescent="0.35">
      <c r="A163" s="172"/>
      <c r="B163" s="116"/>
      <c r="C163" s="17"/>
      <c r="D163" s="177" t="s">
        <v>48</v>
      </c>
      <c r="E163" s="177"/>
      <c r="F163" s="178"/>
      <c r="G163" s="179"/>
      <c r="H163" s="246">
        <f>H144</f>
        <v>0</v>
      </c>
    </row>
    <row r="164" spans="1:37" s="1" customFormat="1" ht="18.75" x14ac:dyDescent="0.35">
      <c r="A164" s="172"/>
      <c r="B164" s="180"/>
      <c r="C164" s="181"/>
      <c r="D164" s="177" t="s">
        <v>49</v>
      </c>
      <c r="E164" s="182"/>
      <c r="F164" s="178"/>
      <c r="G164" s="179"/>
      <c r="H164" s="246">
        <f>H148</f>
        <v>0</v>
      </c>
    </row>
    <row r="165" spans="1:37" s="1" customFormat="1" ht="18.75" x14ac:dyDescent="0.35">
      <c r="A165" s="110"/>
      <c r="B165" s="183"/>
      <c r="C165" s="13"/>
      <c r="D165" s="182" t="s">
        <v>50</v>
      </c>
      <c r="E165" s="182"/>
      <c r="F165" s="184"/>
      <c r="G165" s="182"/>
      <c r="H165" s="246">
        <f>H157</f>
        <v>0</v>
      </c>
    </row>
    <row r="166" spans="1:37" s="1" customFormat="1" ht="19.5" thickBot="1" x14ac:dyDescent="0.4">
      <c r="A166" s="110"/>
      <c r="B166" s="183"/>
      <c r="C166" s="13"/>
      <c r="D166" s="182" t="s">
        <v>51</v>
      </c>
      <c r="E166" s="182"/>
      <c r="F166" s="184"/>
      <c r="G166" s="182"/>
      <c r="H166" s="246">
        <f>H160</f>
        <v>0</v>
      </c>
    </row>
    <row r="167" spans="1:37" s="1" customFormat="1" ht="24" customHeight="1" thickBot="1" x14ac:dyDescent="0.4">
      <c r="A167" s="110"/>
      <c r="B167" s="185"/>
      <c r="C167" s="186"/>
      <c r="D167" s="187" t="s">
        <v>90</v>
      </c>
      <c r="E167" s="187"/>
      <c r="F167" s="187"/>
      <c r="G167" s="187"/>
      <c r="H167" s="256">
        <f>SUM(H163:H166)</f>
        <v>0</v>
      </c>
      <c r="I167" s="382"/>
      <c r="J167" s="383"/>
      <c r="K167" s="383"/>
    </row>
    <row r="171" spans="1:37" ht="18.75" thickBot="1" x14ac:dyDescent="0.4"/>
    <row r="172" spans="1:37" ht="19.5" thickBot="1" x14ac:dyDescent="0.4">
      <c r="B172" s="338" t="s">
        <v>0</v>
      </c>
      <c r="C172" s="339"/>
      <c r="D172" s="339"/>
      <c r="E172" s="339"/>
      <c r="F172" s="339"/>
      <c r="G172" s="339"/>
      <c r="H172" s="340"/>
    </row>
    <row r="173" spans="1:37" ht="19.149999999999999" customHeight="1" thickBot="1" x14ac:dyDescent="0.4">
      <c r="B173" s="309" t="s">
        <v>123</v>
      </c>
      <c r="C173" s="341"/>
      <c r="D173" s="341"/>
      <c r="E173" s="341"/>
      <c r="F173" s="341"/>
      <c r="G173" s="341"/>
      <c r="H173" s="342"/>
    </row>
    <row r="174" spans="1:37" s="149" customFormat="1" ht="18" customHeight="1" thickBot="1" x14ac:dyDescent="0.4">
      <c r="A174" s="146"/>
      <c r="B174" s="147"/>
      <c r="C174" s="148"/>
      <c r="D174" s="131" t="s">
        <v>36</v>
      </c>
      <c r="E174" s="6"/>
      <c r="F174" s="6"/>
      <c r="G174" s="7"/>
      <c r="H174" s="26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c r="AI174" s="146"/>
      <c r="AJ174" s="146"/>
      <c r="AK174" s="146"/>
    </row>
    <row r="175" spans="1:37" s="149" customFormat="1" ht="18" customHeight="1" x14ac:dyDescent="0.35">
      <c r="A175" s="146"/>
      <c r="B175" s="133">
        <v>7</v>
      </c>
      <c r="C175" s="134" t="s">
        <v>65</v>
      </c>
      <c r="D175" s="14" t="s">
        <v>85</v>
      </c>
      <c r="E175" s="15" t="s">
        <v>223</v>
      </c>
      <c r="F175" s="150">
        <v>7.5999999999999998E-2</v>
      </c>
      <c r="G175" s="57"/>
      <c r="H175" s="245">
        <f>F175*G175</f>
        <v>0</v>
      </c>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146"/>
      <c r="AE175" s="146"/>
      <c r="AF175" s="146"/>
      <c r="AG175" s="146"/>
      <c r="AH175" s="146"/>
      <c r="AI175" s="146"/>
      <c r="AJ175" s="146"/>
      <c r="AK175" s="146"/>
    </row>
    <row r="176" spans="1:37" s="149" customFormat="1" ht="33" customHeight="1" x14ac:dyDescent="0.35">
      <c r="A176" s="146"/>
      <c r="B176" s="11">
        <v>8</v>
      </c>
      <c r="C176" s="12" t="s">
        <v>66</v>
      </c>
      <c r="D176" s="13" t="s">
        <v>86</v>
      </c>
      <c r="E176" s="16" t="s">
        <v>37</v>
      </c>
      <c r="F176" s="151">
        <v>9.6999999999999993</v>
      </c>
      <c r="G176" s="61"/>
      <c r="H176" s="246">
        <f>F176*G176</f>
        <v>0</v>
      </c>
      <c r="I176" s="146"/>
      <c r="J176" s="146"/>
      <c r="K176" s="146"/>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row>
    <row r="177" spans="1:37" s="149" customFormat="1" ht="72" customHeight="1" x14ac:dyDescent="0.35">
      <c r="A177" s="146"/>
      <c r="B177" s="11">
        <v>9</v>
      </c>
      <c r="C177" s="12" t="s">
        <v>81</v>
      </c>
      <c r="D177" s="13" t="s">
        <v>227</v>
      </c>
      <c r="E177" s="16" t="s">
        <v>37</v>
      </c>
      <c r="F177" s="151">
        <v>108.57</v>
      </c>
      <c r="G177" s="61"/>
      <c r="H177" s="246">
        <f t="shared" ref="H177:H178" si="14">F177*G177</f>
        <v>0</v>
      </c>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row>
    <row r="178" spans="1:37" s="149" customFormat="1" ht="75" customHeight="1" x14ac:dyDescent="0.35">
      <c r="A178" s="146"/>
      <c r="B178" s="11">
        <v>11</v>
      </c>
      <c r="C178" s="12" t="s">
        <v>82</v>
      </c>
      <c r="D178" s="13" t="s">
        <v>228</v>
      </c>
      <c r="E178" s="16" t="s">
        <v>39</v>
      </c>
      <c r="F178" s="151">
        <v>5</v>
      </c>
      <c r="G178" s="61"/>
      <c r="H178" s="246">
        <f t="shared" si="14"/>
        <v>0</v>
      </c>
      <c r="I178" s="146"/>
      <c r="J178" s="146"/>
      <c r="K178" s="146"/>
      <c r="L178" s="146"/>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c r="AI178" s="146"/>
      <c r="AJ178" s="146"/>
      <c r="AK178" s="146"/>
    </row>
    <row r="179" spans="1:37" s="149" customFormat="1" ht="33" customHeight="1" thickBot="1" x14ac:dyDescent="0.4">
      <c r="A179" s="146"/>
      <c r="B179" s="384" t="s">
        <v>88</v>
      </c>
      <c r="C179" s="385"/>
      <c r="D179" s="385"/>
      <c r="E179" s="385"/>
      <c r="F179" s="385"/>
      <c r="G179" s="385"/>
      <c r="H179" s="247">
        <f>SUM(H175:H178)</f>
        <v>0</v>
      </c>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row>
    <row r="180" spans="1:37" s="149" customFormat="1" ht="18" customHeight="1" thickBot="1" x14ac:dyDescent="0.4">
      <c r="A180" s="146"/>
      <c r="B180" s="152"/>
      <c r="C180" s="153"/>
      <c r="D180" s="131" t="s">
        <v>41</v>
      </c>
      <c r="E180" s="8"/>
      <c r="F180" s="154"/>
      <c r="G180" s="155"/>
      <c r="H180" s="267"/>
      <c r="I180" s="146"/>
      <c r="J180" s="146"/>
      <c r="K180" s="146"/>
      <c r="L180" s="146"/>
      <c r="M180" s="146"/>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c r="AI180" s="146"/>
      <c r="AJ180" s="146"/>
      <c r="AK180" s="146"/>
    </row>
    <row r="181" spans="1:37" s="149" customFormat="1" ht="68.099999999999994" customHeight="1" x14ac:dyDescent="0.35">
      <c r="A181" s="146"/>
      <c r="B181" s="133">
        <v>12</v>
      </c>
      <c r="C181" s="134" t="s">
        <v>69</v>
      </c>
      <c r="D181" s="14" t="s">
        <v>230</v>
      </c>
      <c r="E181" s="15" t="s">
        <v>39</v>
      </c>
      <c r="F181" s="150">
        <v>112.12</v>
      </c>
      <c r="G181" s="57"/>
      <c r="H181" s="245">
        <f>F181*G181</f>
        <v>0</v>
      </c>
      <c r="I181" s="146"/>
      <c r="J181" s="146"/>
      <c r="K181" s="146"/>
      <c r="L181" s="146"/>
      <c r="M181" s="146"/>
      <c r="N181" s="146"/>
      <c r="O181" s="146"/>
      <c r="P181" s="146"/>
      <c r="Q181" s="146"/>
      <c r="R181" s="146"/>
      <c r="S181" s="146"/>
      <c r="T181" s="146"/>
      <c r="U181" s="146"/>
      <c r="V181" s="146"/>
      <c r="W181" s="146"/>
      <c r="X181" s="146"/>
      <c r="Y181" s="146"/>
      <c r="Z181" s="146"/>
      <c r="AA181" s="146"/>
      <c r="AB181" s="146"/>
      <c r="AC181" s="146"/>
      <c r="AD181" s="146"/>
      <c r="AE181" s="146"/>
      <c r="AF181" s="146"/>
      <c r="AG181" s="146"/>
      <c r="AH181" s="146"/>
      <c r="AI181" s="146"/>
      <c r="AJ181" s="146"/>
      <c r="AK181" s="146"/>
    </row>
    <row r="182" spans="1:37" s="149" customFormat="1" ht="18" customHeight="1" thickBot="1" x14ac:dyDescent="0.4">
      <c r="A182" s="146"/>
      <c r="B182" s="11">
        <v>13</v>
      </c>
      <c r="C182" s="12" t="s">
        <v>70</v>
      </c>
      <c r="D182" s="13" t="s">
        <v>91</v>
      </c>
      <c r="E182" s="16" t="s">
        <v>38</v>
      </c>
      <c r="F182" s="151">
        <v>590.17999999999995</v>
      </c>
      <c r="G182" s="61"/>
      <c r="H182" s="248">
        <f>F182*G182</f>
        <v>0</v>
      </c>
      <c r="I182" s="146"/>
      <c r="J182" s="146"/>
      <c r="K182" s="146"/>
      <c r="L182" s="146"/>
      <c r="M182" s="146"/>
      <c r="N182" s="146"/>
      <c r="O182" s="146"/>
      <c r="P182" s="146"/>
      <c r="Q182" s="146"/>
      <c r="R182" s="146"/>
      <c r="S182" s="146"/>
      <c r="T182" s="146"/>
      <c r="U182" s="146"/>
      <c r="V182" s="146"/>
      <c r="W182" s="146"/>
      <c r="X182" s="146"/>
      <c r="Y182" s="146"/>
      <c r="Z182" s="146"/>
      <c r="AA182" s="146"/>
      <c r="AB182" s="146"/>
      <c r="AC182" s="146"/>
      <c r="AD182" s="146"/>
      <c r="AE182" s="146"/>
      <c r="AF182" s="146"/>
      <c r="AG182" s="146"/>
      <c r="AH182" s="146"/>
      <c r="AI182" s="146"/>
      <c r="AJ182" s="146"/>
      <c r="AK182" s="146"/>
    </row>
    <row r="183" spans="1:37" s="149" customFormat="1" ht="33" customHeight="1" thickBot="1" x14ac:dyDescent="0.4">
      <c r="A183" s="146"/>
      <c r="B183" s="386" t="s">
        <v>42</v>
      </c>
      <c r="C183" s="387"/>
      <c r="D183" s="387"/>
      <c r="E183" s="387"/>
      <c r="F183" s="387"/>
      <c r="G183" s="388"/>
      <c r="H183" s="265">
        <f>SUM(H181:H182)</f>
        <v>0</v>
      </c>
      <c r="I183" s="146"/>
      <c r="J183" s="146"/>
      <c r="K183" s="146"/>
      <c r="L183" s="146"/>
      <c r="M183" s="146"/>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c r="AI183" s="146"/>
      <c r="AJ183" s="146"/>
      <c r="AK183" s="146"/>
    </row>
    <row r="184" spans="1:37" s="149" customFormat="1" ht="18" customHeight="1" thickBot="1" x14ac:dyDescent="0.4">
      <c r="A184" s="146"/>
      <c r="B184" s="4"/>
      <c r="C184" s="5"/>
      <c r="D184" s="131" t="s">
        <v>43</v>
      </c>
      <c r="E184" s="8"/>
      <c r="F184" s="5"/>
      <c r="G184" s="5"/>
      <c r="H184" s="268"/>
      <c r="I184" s="146"/>
      <c r="J184" s="146"/>
      <c r="K184" s="146"/>
      <c r="L184" s="146"/>
      <c r="M184" s="146"/>
      <c r="N184" s="146"/>
      <c r="O184" s="146"/>
      <c r="P184" s="146"/>
      <c r="Q184" s="146"/>
      <c r="R184" s="146"/>
      <c r="S184" s="146"/>
      <c r="T184" s="146"/>
      <c r="U184" s="146"/>
      <c r="V184" s="146"/>
      <c r="W184" s="146"/>
      <c r="X184" s="146"/>
      <c r="Y184" s="146"/>
      <c r="Z184" s="146"/>
      <c r="AA184" s="146"/>
      <c r="AB184" s="146"/>
      <c r="AC184" s="146"/>
      <c r="AD184" s="146"/>
      <c r="AE184" s="146"/>
      <c r="AF184" s="146"/>
      <c r="AG184" s="146"/>
      <c r="AH184" s="146"/>
      <c r="AI184" s="146"/>
      <c r="AJ184" s="146"/>
      <c r="AK184" s="146"/>
    </row>
    <row r="185" spans="1:37" s="149" customFormat="1" ht="70.5" customHeight="1" x14ac:dyDescent="0.35">
      <c r="A185" s="146"/>
      <c r="B185" s="133">
        <v>14</v>
      </c>
      <c r="C185" s="134" t="s">
        <v>71</v>
      </c>
      <c r="D185" s="14" t="s">
        <v>225</v>
      </c>
      <c r="E185" s="15" t="s">
        <v>39</v>
      </c>
      <c r="F185" s="150">
        <f>120.7+60*0.12</f>
        <v>127.9</v>
      </c>
      <c r="G185" s="57"/>
      <c r="H185" s="245">
        <f t="shared" ref="H185:H191" si="15">(F185*G185)</f>
        <v>0</v>
      </c>
      <c r="I185" s="146"/>
      <c r="J185" s="146"/>
      <c r="K185" s="146"/>
      <c r="L185" s="146"/>
      <c r="M185" s="146"/>
      <c r="N185" s="146"/>
      <c r="O185" s="146"/>
      <c r="P185" s="146"/>
      <c r="Q185" s="146"/>
      <c r="R185" s="146"/>
      <c r="S185" s="146"/>
      <c r="T185" s="146"/>
      <c r="U185" s="146"/>
      <c r="V185" s="146"/>
      <c r="W185" s="146"/>
      <c r="X185" s="146"/>
      <c r="Y185" s="146"/>
      <c r="Z185" s="146"/>
      <c r="AA185" s="146"/>
      <c r="AB185" s="146"/>
      <c r="AC185" s="146"/>
      <c r="AD185" s="146"/>
      <c r="AE185" s="146"/>
      <c r="AF185" s="146"/>
      <c r="AG185" s="146"/>
      <c r="AH185" s="146"/>
      <c r="AI185" s="146"/>
      <c r="AJ185" s="146"/>
      <c r="AK185" s="146"/>
    </row>
    <row r="186" spans="1:37" ht="56.25" customHeight="1" x14ac:dyDescent="0.35">
      <c r="A186" s="156"/>
      <c r="B186" s="389">
        <v>15</v>
      </c>
      <c r="C186" s="392" t="s">
        <v>72</v>
      </c>
      <c r="D186" s="157" t="s">
        <v>92</v>
      </c>
      <c r="E186" s="158"/>
      <c r="F186" s="159"/>
      <c r="G186" s="160"/>
      <c r="H186" s="249"/>
      <c r="I186" s="192"/>
      <c r="K186"/>
      <c r="L186"/>
      <c r="M186"/>
      <c r="N186"/>
      <c r="O186"/>
      <c r="P186"/>
      <c r="Q186"/>
      <c r="R186"/>
      <c r="S186"/>
      <c r="T186"/>
      <c r="U186"/>
      <c r="V186"/>
      <c r="W186"/>
      <c r="X186"/>
      <c r="Y186"/>
      <c r="Z186"/>
      <c r="AA186"/>
      <c r="AB186"/>
      <c r="AC186"/>
      <c r="AD186"/>
      <c r="AE186"/>
      <c r="AF186"/>
      <c r="AG186"/>
      <c r="AH186"/>
      <c r="AI186"/>
      <c r="AJ186"/>
      <c r="AK186"/>
    </row>
    <row r="187" spans="1:37" s="149" customFormat="1" ht="18" customHeight="1" x14ac:dyDescent="0.35">
      <c r="A187" s="146"/>
      <c r="B187" s="390"/>
      <c r="C187" s="393"/>
      <c r="D187" s="13" t="s">
        <v>94</v>
      </c>
      <c r="E187" s="16" t="s">
        <v>37</v>
      </c>
      <c r="F187" s="151">
        <v>155.63999999999999</v>
      </c>
      <c r="G187" s="61"/>
      <c r="H187" s="246">
        <f t="shared" si="15"/>
        <v>0</v>
      </c>
      <c r="I187" s="146"/>
      <c r="J187" s="146"/>
      <c r="K187" s="146"/>
      <c r="L187" s="146"/>
      <c r="M187" s="146"/>
      <c r="N187" s="146"/>
      <c r="O187" s="146"/>
      <c r="P187" s="146"/>
      <c r="Q187" s="146"/>
      <c r="R187" s="146"/>
      <c r="S187" s="146"/>
      <c r="T187" s="146"/>
      <c r="U187" s="146"/>
      <c r="V187" s="146"/>
      <c r="W187" s="146"/>
      <c r="X187" s="146"/>
      <c r="Y187" s="146"/>
      <c r="Z187" s="146"/>
      <c r="AA187" s="146"/>
      <c r="AB187" s="146"/>
      <c r="AC187" s="146"/>
      <c r="AD187" s="146"/>
      <c r="AE187" s="146"/>
      <c r="AF187" s="146"/>
      <c r="AG187" s="146"/>
      <c r="AH187" s="146"/>
      <c r="AI187" s="146"/>
      <c r="AJ187" s="146"/>
      <c r="AK187" s="146"/>
    </row>
    <row r="188" spans="1:37" s="149" customFormat="1" ht="27.75" customHeight="1" x14ac:dyDescent="0.35">
      <c r="A188" s="146"/>
      <c r="B188" s="391"/>
      <c r="C188" s="394"/>
      <c r="D188" s="13" t="s">
        <v>93</v>
      </c>
      <c r="E188" s="16" t="s">
        <v>37</v>
      </c>
      <c r="F188" s="151">
        <v>83.02</v>
      </c>
      <c r="G188" s="61"/>
      <c r="H188" s="246">
        <f t="shared" si="15"/>
        <v>0</v>
      </c>
      <c r="I188" s="146"/>
      <c r="J188" s="146"/>
      <c r="K188" s="146"/>
      <c r="L188" s="146"/>
      <c r="M188" s="146"/>
      <c r="N188" s="146"/>
      <c r="O188" s="146"/>
      <c r="P188" s="146"/>
      <c r="Q188" s="146"/>
      <c r="R188" s="146"/>
      <c r="S188" s="146"/>
      <c r="T188" s="146"/>
      <c r="U188" s="146"/>
      <c r="V188" s="146"/>
      <c r="W188" s="146"/>
      <c r="X188" s="146"/>
      <c r="Y188" s="146"/>
      <c r="Z188" s="146"/>
      <c r="AA188" s="146"/>
      <c r="AB188" s="146"/>
      <c r="AC188" s="146"/>
      <c r="AD188" s="146"/>
      <c r="AE188" s="146"/>
      <c r="AF188" s="146"/>
      <c r="AG188" s="146"/>
      <c r="AH188" s="146"/>
      <c r="AI188" s="146"/>
      <c r="AJ188" s="146"/>
      <c r="AK188" s="146"/>
    </row>
    <row r="189" spans="1:37" ht="40.5" customHeight="1" x14ac:dyDescent="0.35">
      <c r="A189" s="162"/>
      <c r="B189" s="11">
        <v>16</v>
      </c>
      <c r="C189" s="12" t="s">
        <v>73</v>
      </c>
      <c r="D189" s="157" t="s">
        <v>95</v>
      </c>
      <c r="E189" s="16" t="s">
        <v>37</v>
      </c>
      <c r="F189" s="151">
        <v>9.6999999999999993</v>
      </c>
      <c r="G189" s="61"/>
      <c r="H189" s="246">
        <f t="shared" si="15"/>
        <v>0</v>
      </c>
      <c r="K189"/>
      <c r="L189"/>
      <c r="M189"/>
      <c r="N189"/>
      <c r="O189"/>
      <c r="P189"/>
      <c r="Q189"/>
      <c r="R189"/>
      <c r="S189"/>
      <c r="T189"/>
      <c r="U189"/>
      <c r="V189"/>
      <c r="W189"/>
      <c r="X189"/>
      <c r="Y189"/>
      <c r="Z189"/>
      <c r="AA189"/>
      <c r="AB189"/>
      <c r="AC189"/>
      <c r="AD189"/>
      <c r="AE189"/>
      <c r="AF189"/>
      <c r="AG189"/>
      <c r="AH189"/>
      <c r="AI189"/>
      <c r="AJ189"/>
      <c r="AK189"/>
    </row>
    <row r="190" spans="1:37" s="149" customFormat="1" ht="48" customHeight="1" x14ac:dyDescent="0.35">
      <c r="A190" s="146"/>
      <c r="B190" s="11">
        <v>17</v>
      </c>
      <c r="C190" s="12" t="s">
        <v>74</v>
      </c>
      <c r="D190" s="13" t="s">
        <v>96</v>
      </c>
      <c r="E190" s="16" t="s">
        <v>38</v>
      </c>
      <c r="F190" s="151">
        <v>422.76</v>
      </c>
      <c r="G190" s="61"/>
      <c r="H190" s="246">
        <f t="shared" si="15"/>
        <v>0</v>
      </c>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146"/>
    </row>
    <row r="191" spans="1:37" s="149" customFormat="1" ht="98.1" customHeight="1" thickBot="1" x14ac:dyDescent="0.4">
      <c r="A191" s="146"/>
      <c r="B191" s="11">
        <v>18</v>
      </c>
      <c r="C191" s="12" t="s">
        <v>75</v>
      </c>
      <c r="D191" s="13" t="s">
        <v>97</v>
      </c>
      <c r="E191" s="16" t="s">
        <v>38</v>
      </c>
      <c r="F191" s="151">
        <v>130.72999999999999</v>
      </c>
      <c r="G191" s="61"/>
      <c r="H191" s="246">
        <f t="shared" si="15"/>
        <v>0</v>
      </c>
      <c r="I191" s="146"/>
      <c r="J191" s="146"/>
      <c r="K191" s="146"/>
      <c r="L191" s="146"/>
      <c r="M191" s="146"/>
      <c r="N191" s="146"/>
      <c r="O191" s="146"/>
      <c r="P191" s="146"/>
      <c r="Q191" s="146"/>
      <c r="R191" s="146"/>
      <c r="S191" s="146"/>
      <c r="T191" s="146"/>
      <c r="U191" s="146"/>
      <c r="V191" s="146"/>
      <c r="W191" s="146"/>
      <c r="X191" s="146"/>
      <c r="Y191" s="146"/>
      <c r="Z191" s="146"/>
      <c r="AA191" s="146"/>
      <c r="AB191" s="146"/>
      <c r="AC191" s="146"/>
      <c r="AD191" s="146"/>
      <c r="AE191" s="146"/>
      <c r="AF191" s="146"/>
      <c r="AG191" s="146"/>
      <c r="AH191" s="146"/>
      <c r="AI191" s="146"/>
      <c r="AJ191" s="146"/>
      <c r="AK191" s="146"/>
    </row>
    <row r="192" spans="1:37" s="149" customFormat="1" ht="33" customHeight="1" thickBot="1" x14ac:dyDescent="0.4">
      <c r="A192" s="146"/>
      <c r="B192" s="386" t="s">
        <v>44</v>
      </c>
      <c r="C192" s="387"/>
      <c r="D192" s="387"/>
      <c r="E192" s="387"/>
      <c r="F192" s="387"/>
      <c r="G192" s="388"/>
      <c r="H192" s="265">
        <f>SUM(H185:H191)</f>
        <v>0</v>
      </c>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146"/>
    </row>
    <row r="193" spans="1:37" s="146" customFormat="1" ht="18" customHeight="1" thickBot="1" x14ac:dyDescent="0.4">
      <c r="B193" s="163"/>
      <c r="C193" s="164"/>
      <c r="D193" s="165" t="s">
        <v>45</v>
      </c>
      <c r="E193" s="8"/>
      <c r="F193" s="10"/>
      <c r="G193" s="9"/>
      <c r="H193" s="268"/>
    </row>
    <row r="194" spans="1:37" s="146" customFormat="1" ht="63" customHeight="1" thickBot="1" x14ac:dyDescent="0.4">
      <c r="B194" s="133">
        <v>20</v>
      </c>
      <c r="C194" s="166">
        <v>6</v>
      </c>
      <c r="D194" s="14" t="s">
        <v>98</v>
      </c>
      <c r="E194" s="15" t="s">
        <v>40</v>
      </c>
      <c r="F194" s="150">
        <v>4</v>
      </c>
      <c r="G194" s="57"/>
      <c r="H194" s="250">
        <f t="shared" ref="H194" si="16">(F194*G194)</f>
        <v>0</v>
      </c>
    </row>
    <row r="195" spans="1:37" s="149" customFormat="1" ht="33" customHeight="1" thickBot="1" x14ac:dyDescent="0.4">
      <c r="A195" s="146"/>
      <c r="B195" s="386" t="s">
        <v>46</v>
      </c>
      <c r="C195" s="387"/>
      <c r="D195" s="387"/>
      <c r="E195" s="387"/>
      <c r="F195" s="387"/>
      <c r="G195" s="388"/>
      <c r="H195" s="267">
        <f>SUM(H194:H194)</f>
        <v>0</v>
      </c>
      <c r="I195" s="146"/>
      <c r="J195" s="146"/>
      <c r="K195" s="146"/>
      <c r="L195" s="146"/>
      <c r="M195" s="146"/>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6"/>
      <c r="AJ195" s="146"/>
      <c r="AK195" s="146"/>
    </row>
    <row r="196" spans="1:37" ht="19.5" thickBot="1" x14ac:dyDescent="0.4">
      <c r="E196" s="169"/>
    </row>
    <row r="197" spans="1:37" ht="29.25" customHeight="1" x14ac:dyDescent="0.35">
      <c r="A197" s="172"/>
      <c r="B197" s="173"/>
      <c r="C197" s="174"/>
      <c r="D197" s="369" t="s">
        <v>113</v>
      </c>
      <c r="E197" s="370"/>
      <c r="F197" s="370"/>
      <c r="G197" s="371"/>
      <c r="H197" s="250"/>
    </row>
    <row r="198" spans="1:37" ht="18.75" x14ac:dyDescent="0.35">
      <c r="A198" s="172"/>
      <c r="B198" s="116"/>
      <c r="C198" s="17"/>
      <c r="D198" s="177" t="s">
        <v>48</v>
      </c>
      <c r="E198" s="177"/>
      <c r="F198" s="178"/>
      <c r="G198" s="179"/>
      <c r="H198" s="246">
        <f>H179</f>
        <v>0</v>
      </c>
    </row>
    <row r="199" spans="1:37" s="1" customFormat="1" ht="18.75" x14ac:dyDescent="0.35">
      <c r="A199" s="172"/>
      <c r="B199" s="180"/>
      <c r="C199" s="181"/>
      <c r="D199" s="177" t="s">
        <v>49</v>
      </c>
      <c r="E199" s="182"/>
      <c r="F199" s="178"/>
      <c r="G199" s="179"/>
      <c r="H199" s="246">
        <f>H183</f>
        <v>0</v>
      </c>
    </row>
    <row r="200" spans="1:37" s="1" customFormat="1" ht="18.75" x14ac:dyDescent="0.35">
      <c r="A200" s="110"/>
      <c r="B200" s="183"/>
      <c r="C200" s="13"/>
      <c r="D200" s="182" t="s">
        <v>50</v>
      </c>
      <c r="E200" s="182"/>
      <c r="F200" s="184"/>
      <c r="G200" s="182"/>
      <c r="H200" s="246">
        <f>H192</f>
        <v>0</v>
      </c>
    </row>
    <row r="201" spans="1:37" s="1" customFormat="1" ht="19.5" thickBot="1" x14ac:dyDescent="0.4">
      <c r="A201" s="110"/>
      <c r="B201" s="183"/>
      <c r="C201" s="13"/>
      <c r="D201" s="182" t="s">
        <v>51</v>
      </c>
      <c r="E201" s="182"/>
      <c r="F201" s="184"/>
      <c r="G201" s="182"/>
      <c r="H201" s="246">
        <f>H195</f>
        <v>0</v>
      </c>
    </row>
    <row r="202" spans="1:37" s="1" customFormat="1" ht="33.75" customHeight="1" thickBot="1" x14ac:dyDescent="0.4">
      <c r="A202" s="110"/>
      <c r="B202" s="185"/>
      <c r="C202" s="186"/>
      <c r="D202" s="187" t="s">
        <v>90</v>
      </c>
      <c r="E202" s="187"/>
      <c r="F202" s="187"/>
      <c r="G202" s="187"/>
      <c r="H202" s="256">
        <f>SUM(H198:H201)</f>
        <v>0</v>
      </c>
      <c r="I202" s="382"/>
      <c r="J202" s="383"/>
      <c r="K202" s="383"/>
    </row>
    <row r="206" spans="1:37" ht="18.75" thickBot="1" x14ac:dyDescent="0.4"/>
    <row r="207" spans="1:37" ht="19.5" thickBot="1" x14ac:dyDescent="0.4">
      <c r="B207" s="338" t="s">
        <v>0</v>
      </c>
      <c r="C207" s="339"/>
      <c r="D207" s="339"/>
      <c r="E207" s="339"/>
      <c r="F207" s="339"/>
      <c r="G207" s="339"/>
      <c r="H207" s="340"/>
    </row>
    <row r="208" spans="1:37" ht="19.149999999999999" customHeight="1" thickBot="1" x14ac:dyDescent="0.4">
      <c r="B208" s="309" t="s">
        <v>124</v>
      </c>
      <c r="C208" s="341"/>
      <c r="D208" s="341"/>
      <c r="E208" s="341"/>
      <c r="F208" s="341"/>
      <c r="G208" s="341"/>
      <c r="H208" s="342"/>
    </row>
    <row r="209" spans="1:37" s="149" customFormat="1" ht="18" customHeight="1" thickBot="1" x14ac:dyDescent="0.4">
      <c r="A209" s="146"/>
      <c r="B209" s="147"/>
      <c r="C209" s="148"/>
      <c r="D209" s="131" t="s">
        <v>36</v>
      </c>
      <c r="E209" s="6"/>
      <c r="F209" s="6"/>
      <c r="G209" s="7"/>
      <c r="H209" s="266"/>
      <c r="I209" s="146"/>
      <c r="J209" s="146"/>
      <c r="K209" s="146"/>
      <c r="L209" s="146"/>
      <c r="M209" s="146"/>
      <c r="N209" s="146"/>
      <c r="O209" s="146"/>
      <c r="P209" s="146"/>
      <c r="Q209" s="146"/>
      <c r="R209" s="146"/>
      <c r="S209" s="146"/>
      <c r="T209" s="146"/>
      <c r="U209" s="146"/>
      <c r="V209" s="146"/>
      <c r="W209" s="146"/>
      <c r="X209" s="146"/>
      <c r="Y209" s="146"/>
      <c r="Z209" s="146"/>
      <c r="AA209" s="146"/>
      <c r="AB209" s="146"/>
      <c r="AC209" s="146"/>
      <c r="AD209" s="146"/>
      <c r="AE209" s="146"/>
      <c r="AF209" s="146"/>
      <c r="AG209" s="146"/>
      <c r="AH209" s="146"/>
      <c r="AI209" s="146"/>
      <c r="AJ209" s="146"/>
      <c r="AK209" s="146"/>
    </row>
    <row r="210" spans="1:37" s="149" customFormat="1" ht="18" customHeight="1" x14ac:dyDescent="0.35">
      <c r="A210" s="146"/>
      <c r="B210" s="133">
        <v>7</v>
      </c>
      <c r="C210" s="134" t="s">
        <v>65</v>
      </c>
      <c r="D210" s="14" t="s">
        <v>85</v>
      </c>
      <c r="E210" s="15" t="s">
        <v>223</v>
      </c>
      <c r="F210" s="150">
        <v>0.22</v>
      </c>
      <c r="G210" s="57"/>
      <c r="H210" s="245">
        <f>F210*G210</f>
        <v>0</v>
      </c>
      <c r="I210" s="146"/>
      <c r="J210" s="146"/>
      <c r="K210" s="146"/>
      <c r="L210" s="146"/>
      <c r="M210" s="146"/>
      <c r="N210" s="146"/>
      <c r="O210" s="146"/>
      <c r="P210" s="146"/>
      <c r="Q210" s="146"/>
      <c r="R210" s="146"/>
      <c r="S210" s="146"/>
      <c r="T210" s="146"/>
      <c r="U210" s="146"/>
      <c r="V210" s="146"/>
      <c r="W210" s="146"/>
      <c r="X210" s="146"/>
      <c r="Y210" s="146"/>
      <c r="Z210" s="146"/>
      <c r="AA210" s="146"/>
      <c r="AB210" s="146"/>
      <c r="AC210" s="146"/>
      <c r="AD210" s="146"/>
      <c r="AE210" s="146"/>
      <c r="AF210" s="146"/>
      <c r="AG210" s="146"/>
      <c r="AH210" s="146"/>
      <c r="AI210" s="146"/>
      <c r="AJ210" s="146"/>
      <c r="AK210" s="146"/>
    </row>
    <row r="211" spans="1:37" s="149" customFormat="1" ht="33" customHeight="1" x14ac:dyDescent="0.35">
      <c r="A211" s="146"/>
      <c r="B211" s="11">
        <v>8</v>
      </c>
      <c r="C211" s="12" t="s">
        <v>66</v>
      </c>
      <c r="D211" s="13" t="s">
        <v>86</v>
      </c>
      <c r="E211" s="16" t="s">
        <v>37</v>
      </c>
      <c r="F211" s="151">
        <v>14.28</v>
      </c>
      <c r="G211" s="61"/>
      <c r="H211" s="246">
        <f>F211*G211</f>
        <v>0</v>
      </c>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146"/>
      <c r="AE211" s="146"/>
      <c r="AF211" s="146"/>
      <c r="AG211" s="146"/>
      <c r="AH211" s="146"/>
      <c r="AI211" s="146"/>
      <c r="AJ211" s="146"/>
      <c r="AK211" s="146"/>
    </row>
    <row r="212" spans="1:37" s="149" customFormat="1" ht="75.75" customHeight="1" x14ac:dyDescent="0.35">
      <c r="A212" s="146"/>
      <c r="B212" s="11">
        <v>9</v>
      </c>
      <c r="C212" s="12" t="s">
        <v>81</v>
      </c>
      <c r="D212" s="13" t="s">
        <v>227</v>
      </c>
      <c r="E212" s="16" t="s">
        <v>37</v>
      </c>
      <c r="F212" s="151">
        <v>412.94</v>
      </c>
      <c r="G212" s="61"/>
      <c r="H212" s="246">
        <f t="shared" ref="H212:H213" si="17">F212*G212</f>
        <v>0</v>
      </c>
      <c r="I212" s="146"/>
      <c r="J212" s="146"/>
      <c r="K212" s="146"/>
      <c r="L212" s="146"/>
      <c r="M212" s="146"/>
      <c r="N212" s="146"/>
      <c r="O212" s="146"/>
      <c r="P212" s="146"/>
      <c r="Q212" s="146"/>
      <c r="R212" s="146"/>
      <c r="S212" s="146"/>
      <c r="T212" s="146"/>
      <c r="U212" s="146"/>
      <c r="V212" s="146"/>
      <c r="W212" s="146"/>
      <c r="X212" s="146"/>
      <c r="Y212" s="146"/>
      <c r="Z212" s="146"/>
      <c r="AA212" s="146"/>
      <c r="AB212" s="146"/>
      <c r="AC212" s="146"/>
      <c r="AD212" s="146"/>
      <c r="AE212" s="146"/>
      <c r="AF212" s="146"/>
      <c r="AG212" s="146"/>
      <c r="AH212" s="146"/>
      <c r="AI212" s="146"/>
      <c r="AJ212" s="146"/>
      <c r="AK212" s="146"/>
    </row>
    <row r="213" spans="1:37" s="149" customFormat="1" ht="73.5" customHeight="1" x14ac:dyDescent="0.35">
      <c r="A213" s="146"/>
      <c r="B213" s="11">
        <v>11</v>
      </c>
      <c r="C213" s="12" t="s">
        <v>82</v>
      </c>
      <c r="D213" s="13" t="s">
        <v>228</v>
      </c>
      <c r="E213" s="16" t="s">
        <v>39</v>
      </c>
      <c r="F213" s="151">
        <v>33</v>
      </c>
      <c r="G213" s="61"/>
      <c r="H213" s="246">
        <f t="shared" si="17"/>
        <v>0</v>
      </c>
      <c r="I213" s="146"/>
      <c r="J213" s="146"/>
      <c r="K213" s="146"/>
      <c r="L213" s="146"/>
      <c r="M213" s="146"/>
      <c r="N213" s="146"/>
      <c r="O213" s="146"/>
      <c r="P213" s="146"/>
      <c r="Q213" s="146"/>
      <c r="R213" s="146"/>
      <c r="S213" s="146"/>
      <c r="T213" s="146"/>
      <c r="U213" s="146"/>
      <c r="V213" s="146"/>
      <c r="W213" s="146"/>
      <c r="X213" s="146"/>
      <c r="Y213" s="146"/>
      <c r="Z213" s="146"/>
      <c r="AA213" s="146"/>
      <c r="AB213" s="146"/>
      <c r="AC213" s="146"/>
      <c r="AD213" s="146"/>
      <c r="AE213" s="146"/>
      <c r="AF213" s="146"/>
      <c r="AG213" s="146"/>
      <c r="AH213" s="146"/>
      <c r="AI213" s="146"/>
      <c r="AJ213" s="146"/>
      <c r="AK213" s="146"/>
    </row>
    <row r="214" spans="1:37" s="149" customFormat="1" ht="33" customHeight="1" thickBot="1" x14ac:dyDescent="0.4">
      <c r="A214" s="146"/>
      <c r="B214" s="384" t="s">
        <v>88</v>
      </c>
      <c r="C214" s="385"/>
      <c r="D214" s="385"/>
      <c r="E214" s="385"/>
      <c r="F214" s="385"/>
      <c r="G214" s="385"/>
      <c r="H214" s="247">
        <f>SUM(H210:H213)</f>
        <v>0</v>
      </c>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6"/>
      <c r="AJ214" s="146"/>
      <c r="AK214" s="146"/>
    </row>
    <row r="215" spans="1:37" s="149" customFormat="1" ht="18" customHeight="1" thickBot="1" x14ac:dyDescent="0.4">
      <c r="A215" s="146"/>
      <c r="B215" s="152"/>
      <c r="C215" s="153"/>
      <c r="D215" s="131" t="s">
        <v>41</v>
      </c>
      <c r="E215" s="8"/>
      <c r="F215" s="154"/>
      <c r="G215" s="155"/>
      <c r="H215" s="267"/>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c r="AI215" s="146"/>
      <c r="AJ215" s="146"/>
      <c r="AK215" s="146"/>
    </row>
    <row r="216" spans="1:37" s="149" customFormat="1" ht="68.099999999999994" customHeight="1" x14ac:dyDescent="0.35">
      <c r="A216" s="146"/>
      <c r="B216" s="133">
        <v>12</v>
      </c>
      <c r="C216" s="134" t="s">
        <v>69</v>
      </c>
      <c r="D216" s="14" t="s">
        <v>230</v>
      </c>
      <c r="E216" s="15" t="s">
        <v>39</v>
      </c>
      <c r="F216" s="150">
        <v>254.82</v>
      </c>
      <c r="G216" s="57"/>
      <c r="H216" s="245">
        <f>F216*G216</f>
        <v>0</v>
      </c>
      <c r="I216" s="146"/>
      <c r="J216" s="146"/>
      <c r="K216" s="146"/>
      <c r="L216" s="146"/>
      <c r="M216" s="146"/>
      <c r="N216" s="146"/>
      <c r="O216" s="146"/>
      <c r="P216" s="146"/>
      <c r="Q216" s="146"/>
      <c r="R216" s="146"/>
      <c r="S216" s="146"/>
      <c r="T216" s="146"/>
      <c r="U216" s="146"/>
      <c r="V216" s="146"/>
      <c r="W216" s="146"/>
      <c r="X216" s="146"/>
      <c r="Y216" s="146"/>
      <c r="Z216" s="146"/>
      <c r="AA216" s="146"/>
      <c r="AB216" s="146"/>
      <c r="AC216" s="146"/>
      <c r="AD216" s="146"/>
      <c r="AE216" s="146"/>
      <c r="AF216" s="146"/>
      <c r="AG216" s="146"/>
      <c r="AH216" s="146"/>
      <c r="AI216" s="146"/>
      <c r="AJ216" s="146"/>
      <c r="AK216" s="146"/>
    </row>
    <row r="217" spans="1:37" s="149" customFormat="1" ht="18" customHeight="1" thickBot="1" x14ac:dyDescent="0.4">
      <c r="A217" s="146"/>
      <c r="B217" s="11">
        <v>13</v>
      </c>
      <c r="C217" s="12" t="s">
        <v>70</v>
      </c>
      <c r="D217" s="13" t="s">
        <v>91</v>
      </c>
      <c r="E217" s="16" t="s">
        <v>38</v>
      </c>
      <c r="F217" s="151">
        <v>1415.54</v>
      </c>
      <c r="G217" s="61"/>
      <c r="H217" s="248">
        <f>F217*G217</f>
        <v>0</v>
      </c>
      <c r="I217" s="146"/>
      <c r="J217" s="146"/>
      <c r="K217" s="146"/>
      <c r="L217" s="146"/>
      <c r="M217" s="146"/>
      <c r="N217" s="146"/>
      <c r="O217" s="146"/>
      <c r="P217" s="146"/>
      <c r="Q217" s="146"/>
      <c r="R217" s="146"/>
      <c r="S217" s="146"/>
      <c r="T217" s="146"/>
      <c r="U217" s="146"/>
      <c r="V217" s="146"/>
      <c r="W217" s="146"/>
      <c r="X217" s="146"/>
      <c r="Y217" s="146"/>
      <c r="Z217" s="146"/>
      <c r="AA217" s="146"/>
      <c r="AB217" s="146"/>
      <c r="AC217" s="146"/>
      <c r="AD217" s="146"/>
      <c r="AE217" s="146"/>
      <c r="AF217" s="146"/>
      <c r="AG217" s="146"/>
      <c r="AH217" s="146"/>
      <c r="AI217" s="146"/>
      <c r="AJ217" s="146"/>
      <c r="AK217" s="146"/>
    </row>
    <row r="218" spans="1:37" s="149" customFormat="1" ht="33" customHeight="1" thickBot="1" x14ac:dyDescent="0.4">
      <c r="A218" s="146"/>
      <c r="B218" s="386" t="s">
        <v>42</v>
      </c>
      <c r="C218" s="387"/>
      <c r="D218" s="387"/>
      <c r="E218" s="387"/>
      <c r="F218" s="387"/>
      <c r="G218" s="388"/>
      <c r="H218" s="265">
        <f>SUM(H216:H217)</f>
        <v>0</v>
      </c>
      <c r="I218" s="146"/>
      <c r="J218" s="146"/>
      <c r="K218" s="146"/>
      <c r="L218" s="146"/>
      <c r="M218" s="146"/>
      <c r="N218" s="146"/>
      <c r="O218" s="146"/>
      <c r="P218" s="146"/>
      <c r="Q218" s="146"/>
      <c r="R218" s="146"/>
      <c r="S218" s="146"/>
      <c r="T218" s="146"/>
      <c r="U218" s="146"/>
      <c r="V218" s="146"/>
      <c r="W218" s="146"/>
      <c r="X218" s="146"/>
      <c r="Y218" s="146"/>
      <c r="Z218" s="146"/>
      <c r="AA218" s="146"/>
      <c r="AB218" s="146"/>
      <c r="AC218" s="146"/>
      <c r="AD218" s="146"/>
      <c r="AE218" s="146"/>
      <c r="AF218" s="146"/>
      <c r="AG218" s="146"/>
      <c r="AH218" s="146"/>
      <c r="AI218" s="146"/>
      <c r="AJ218" s="146"/>
      <c r="AK218" s="146"/>
    </row>
    <row r="219" spans="1:37" s="149" customFormat="1" ht="18" customHeight="1" thickBot="1" x14ac:dyDescent="0.4">
      <c r="A219" s="146"/>
      <c r="B219" s="4"/>
      <c r="C219" s="5"/>
      <c r="D219" s="131" t="s">
        <v>43</v>
      </c>
      <c r="E219" s="8"/>
      <c r="F219" s="5"/>
      <c r="G219" s="5"/>
      <c r="H219" s="268"/>
      <c r="I219" s="146"/>
      <c r="J219" s="146"/>
      <c r="K219" s="146"/>
      <c r="L219" s="146"/>
      <c r="M219" s="146"/>
      <c r="N219" s="146"/>
      <c r="O219" s="146"/>
      <c r="P219" s="146"/>
      <c r="Q219" s="146"/>
      <c r="R219" s="146"/>
      <c r="S219" s="146"/>
      <c r="T219" s="146"/>
      <c r="U219" s="146"/>
      <c r="V219" s="146"/>
      <c r="W219" s="146"/>
      <c r="X219" s="146"/>
      <c r="Y219" s="146"/>
      <c r="Z219" s="146"/>
      <c r="AA219" s="146"/>
      <c r="AB219" s="146"/>
      <c r="AC219" s="146"/>
      <c r="AD219" s="146"/>
      <c r="AE219" s="146"/>
      <c r="AF219" s="146"/>
      <c r="AG219" s="146"/>
      <c r="AH219" s="146"/>
      <c r="AI219" s="146"/>
      <c r="AJ219" s="146"/>
      <c r="AK219" s="146"/>
    </row>
    <row r="220" spans="1:37" s="149" customFormat="1" ht="76.5" customHeight="1" x14ac:dyDescent="0.35">
      <c r="A220" s="146"/>
      <c r="B220" s="133">
        <v>14</v>
      </c>
      <c r="C220" s="134" t="s">
        <v>71</v>
      </c>
      <c r="D220" s="14" t="s">
        <v>225</v>
      </c>
      <c r="E220" s="15" t="s">
        <v>39</v>
      </c>
      <c r="F220" s="150">
        <f>309.92+(85+60)*0.12</f>
        <v>327.32</v>
      </c>
      <c r="G220" s="57"/>
      <c r="H220" s="245">
        <f t="shared" ref="H220:H226" si="18">(F220*G220)</f>
        <v>0</v>
      </c>
      <c r="I220" s="146"/>
      <c r="J220" s="146"/>
      <c r="K220" s="146"/>
      <c r="L220" s="146"/>
      <c r="M220" s="146"/>
      <c r="N220" s="146"/>
      <c r="O220" s="146"/>
      <c r="P220" s="146"/>
      <c r="Q220" s="146"/>
      <c r="R220" s="146"/>
      <c r="S220" s="146"/>
      <c r="T220" s="146"/>
      <c r="U220" s="146"/>
      <c r="V220" s="146"/>
      <c r="W220" s="146"/>
      <c r="X220" s="146"/>
      <c r="Y220" s="146"/>
      <c r="Z220" s="146"/>
      <c r="AA220" s="146"/>
      <c r="AB220" s="146"/>
      <c r="AC220" s="146"/>
      <c r="AD220" s="146"/>
      <c r="AE220" s="146"/>
      <c r="AF220" s="146"/>
      <c r="AG220" s="146"/>
      <c r="AH220" s="146"/>
      <c r="AI220" s="146"/>
      <c r="AJ220" s="146"/>
      <c r="AK220" s="146"/>
    </row>
    <row r="221" spans="1:37" ht="54.75" customHeight="1" x14ac:dyDescent="0.35">
      <c r="A221" s="156"/>
      <c r="B221" s="389">
        <v>15</v>
      </c>
      <c r="C221" s="392" t="s">
        <v>72</v>
      </c>
      <c r="D221" s="157" t="s">
        <v>92</v>
      </c>
      <c r="E221" s="158"/>
      <c r="F221" s="159"/>
      <c r="G221" s="160"/>
      <c r="H221" s="249"/>
      <c r="I221" s="192"/>
      <c r="K221"/>
      <c r="L221"/>
      <c r="M221"/>
      <c r="N221"/>
      <c r="O221"/>
      <c r="P221"/>
      <c r="Q221"/>
      <c r="R221"/>
      <c r="S221"/>
      <c r="T221"/>
      <c r="U221"/>
      <c r="V221"/>
      <c r="W221"/>
      <c r="X221"/>
      <c r="Y221"/>
      <c r="Z221"/>
      <c r="AA221"/>
      <c r="AB221"/>
      <c r="AC221"/>
      <c r="AD221"/>
      <c r="AE221"/>
      <c r="AF221"/>
      <c r="AG221"/>
      <c r="AH221"/>
      <c r="AI221"/>
      <c r="AJ221"/>
      <c r="AK221"/>
    </row>
    <row r="222" spans="1:37" s="149" customFormat="1" ht="18" customHeight="1" x14ac:dyDescent="0.35">
      <c r="A222" s="146"/>
      <c r="B222" s="390"/>
      <c r="C222" s="393"/>
      <c r="D222" s="13" t="s">
        <v>94</v>
      </c>
      <c r="E222" s="16" t="s">
        <v>37</v>
      </c>
      <c r="F222" s="151">
        <v>412.66</v>
      </c>
      <c r="G222" s="61"/>
      <c r="H222" s="246">
        <f t="shared" si="18"/>
        <v>0</v>
      </c>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c r="AI222" s="146"/>
      <c r="AJ222" s="146"/>
      <c r="AK222" s="146"/>
    </row>
    <row r="223" spans="1:37" s="149" customFormat="1" ht="27.75" customHeight="1" x14ac:dyDescent="0.35">
      <c r="A223" s="146"/>
      <c r="B223" s="391"/>
      <c r="C223" s="394"/>
      <c r="D223" s="13" t="s">
        <v>93</v>
      </c>
      <c r="E223" s="16" t="s">
        <v>37</v>
      </c>
      <c r="F223" s="151">
        <v>418.01</v>
      </c>
      <c r="G223" s="61"/>
      <c r="H223" s="246">
        <f t="shared" si="18"/>
        <v>0</v>
      </c>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c r="AI223" s="146"/>
      <c r="AJ223" s="146"/>
      <c r="AK223" s="146"/>
    </row>
    <row r="224" spans="1:37" ht="37.5" customHeight="1" x14ac:dyDescent="0.35">
      <c r="A224" s="162"/>
      <c r="B224" s="11">
        <v>16</v>
      </c>
      <c r="C224" s="12" t="s">
        <v>73</v>
      </c>
      <c r="D224" s="157" t="s">
        <v>95</v>
      </c>
      <c r="E224" s="16" t="s">
        <v>37</v>
      </c>
      <c r="F224" s="151">
        <v>14.28</v>
      </c>
      <c r="G224" s="61"/>
      <c r="H224" s="246">
        <f t="shared" si="18"/>
        <v>0</v>
      </c>
      <c r="K224"/>
      <c r="L224"/>
      <c r="M224"/>
      <c r="N224"/>
      <c r="O224"/>
      <c r="P224"/>
      <c r="Q224"/>
      <c r="R224"/>
      <c r="S224"/>
      <c r="T224"/>
      <c r="U224"/>
      <c r="V224"/>
      <c r="W224"/>
      <c r="X224"/>
      <c r="Y224"/>
      <c r="Z224"/>
      <c r="AA224"/>
      <c r="AB224"/>
      <c r="AC224"/>
      <c r="AD224"/>
      <c r="AE224"/>
      <c r="AF224"/>
      <c r="AG224"/>
      <c r="AH224"/>
      <c r="AI224"/>
      <c r="AJ224"/>
      <c r="AK224"/>
    </row>
    <row r="225" spans="1:37" s="149" customFormat="1" ht="42" customHeight="1" x14ac:dyDescent="0.35">
      <c r="A225" s="146"/>
      <c r="B225" s="11">
        <v>17</v>
      </c>
      <c r="C225" s="12" t="s">
        <v>74</v>
      </c>
      <c r="D225" s="13" t="s">
        <v>231</v>
      </c>
      <c r="E225" s="16" t="s">
        <v>38</v>
      </c>
      <c r="F225" s="151">
        <v>1038.31</v>
      </c>
      <c r="G225" s="61"/>
      <c r="H225" s="246">
        <f t="shared" si="18"/>
        <v>0</v>
      </c>
      <c r="I225" s="146"/>
      <c r="J225" s="146"/>
      <c r="K225" s="146"/>
      <c r="L225" s="146"/>
      <c r="M225" s="146"/>
      <c r="N225" s="146"/>
      <c r="O225" s="146"/>
      <c r="P225" s="146"/>
      <c r="Q225" s="146"/>
      <c r="R225" s="146"/>
      <c r="S225" s="146"/>
      <c r="T225" s="146"/>
      <c r="U225" s="146"/>
      <c r="V225" s="146"/>
      <c r="W225" s="146"/>
      <c r="X225" s="146"/>
      <c r="Y225" s="146"/>
      <c r="Z225" s="146"/>
      <c r="AA225" s="146"/>
      <c r="AB225" s="146"/>
      <c r="AC225" s="146"/>
      <c r="AD225" s="146"/>
      <c r="AE225" s="146"/>
      <c r="AF225" s="146"/>
      <c r="AG225" s="146"/>
      <c r="AH225" s="146"/>
      <c r="AI225" s="146"/>
      <c r="AJ225" s="146"/>
      <c r="AK225" s="146"/>
    </row>
    <row r="226" spans="1:37" s="149" customFormat="1" ht="98.1" customHeight="1" thickBot="1" x14ac:dyDescent="0.4">
      <c r="A226" s="146"/>
      <c r="B226" s="11">
        <v>18</v>
      </c>
      <c r="C226" s="12" t="s">
        <v>75</v>
      </c>
      <c r="D226" s="13" t="s">
        <v>97</v>
      </c>
      <c r="E226" s="16" t="s">
        <v>38</v>
      </c>
      <c r="F226" s="151">
        <v>258.01</v>
      </c>
      <c r="G226" s="61"/>
      <c r="H226" s="246">
        <f t="shared" si="18"/>
        <v>0</v>
      </c>
      <c r="I226" s="146"/>
      <c r="J226" s="146"/>
      <c r="K226" s="146"/>
      <c r="L226" s="146"/>
      <c r="M226" s="146"/>
      <c r="N226" s="146"/>
      <c r="O226" s="146"/>
      <c r="P226" s="146"/>
      <c r="Q226" s="146"/>
      <c r="R226" s="146"/>
      <c r="S226" s="146"/>
      <c r="T226" s="146"/>
      <c r="U226" s="146"/>
      <c r="V226" s="146"/>
      <c r="W226" s="146"/>
      <c r="X226" s="146"/>
      <c r="Y226" s="146"/>
      <c r="Z226" s="146"/>
      <c r="AA226" s="146"/>
      <c r="AB226" s="146"/>
      <c r="AC226" s="146"/>
      <c r="AD226" s="146"/>
      <c r="AE226" s="146"/>
      <c r="AF226" s="146"/>
      <c r="AG226" s="146"/>
      <c r="AH226" s="146"/>
      <c r="AI226" s="146"/>
      <c r="AJ226" s="146"/>
      <c r="AK226" s="146"/>
    </row>
    <row r="227" spans="1:37" s="149" customFormat="1" ht="33" customHeight="1" thickBot="1" x14ac:dyDescent="0.4">
      <c r="A227" s="146"/>
      <c r="B227" s="386" t="s">
        <v>44</v>
      </c>
      <c r="C227" s="387"/>
      <c r="D227" s="387"/>
      <c r="E227" s="387"/>
      <c r="F227" s="387"/>
      <c r="G227" s="388"/>
      <c r="H227" s="265">
        <f>SUM(H220:H226)</f>
        <v>0</v>
      </c>
      <c r="I227" s="146"/>
      <c r="J227" s="146"/>
      <c r="K227" s="146"/>
      <c r="L227" s="146"/>
      <c r="M227" s="146"/>
      <c r="N227" s="146"/>
      <c r="O227" s="146"/>
      <c r="P227" s="146"/>
      <c r="Q227" s="146"/>
      <c r="R227" s="146"/>
      <c r="S227" s="146"/>
      <c r="T227" s="146"/>
      <c r="U227" s="146"/>
      <c r="V227" s="146"/>
      <c r="W227" s="146"/>
      <c r="X227" s="146"/>
      <c r="Y227" s="146"/>
      <c r="Z227" s="146"/>
      <c r="AA227" s="146"/>
      <c r="AB227" s="146"/>
      <c r="AC227" s="146"/>
      <c r="AD227" s="146"/>
      <c r="AE227" s="146"/>
      <c r="AF227" s="146"/>
      <c r="AG227" s="146"/>
      <c r="AH227" s="146"/>
      <c r="AI227" s="146"/>
      <c r="AJ227" s="146"/>
      <c r="AK227" s="146"/>
    </row>
    <row r="228" spans="1:37" s="146" customFormat="1" ht="18" customHeight="1" thickBot="1" x14ac:dyDescent="0.4">
      <c r="B228" s="163"/>
      <c r="C228" s="164"/>
      <c r="D228" s="165" t="s">
        <v>45</v>
      </c>
      <c r="E228" s="8"/>
      <c r="F228" s="10"/>
      <c r="G228" s="9"/>
      <c r="H228" s="268"/>
    </row>
    <row r="229" spans="1:37" s="146" customFormat="1" ht="63" customHeight="1" thickBot="1" x14ac:dyDescent="0.4">
      <c r="B229" s="133">
        <v>20</v>
      </c>
      <c r="C229" s="166">
        <v>6</v>
      </c>
      <c r="D229" s="14" t="s">
        <v>98</v>
      </c>
      <c r="E229" s="15" t="s">
        <v>40</v>
      </c>
      <c r="F229" s="150">
        <v>9</v>
      </c>
      <c r="G229" s="57"/>
      <c r="H229" s="250">
        <f t="shared" ref="H229" si="19">(F229*G229)</f>
        <v>0</v>
      </c>
    </row>
    <row r="230" spans="1:37" s="149" customFormat="1" ht="33" customHeight="1" thickBot="1" x14ac:dyDescent="0.4">
      <c r="A230" s="146"/>
      <c r="B230" s="386" t="s">
        <v>46</v>
      </c>
      <c r="C230" s="387"/>
      <c r="D230" s="387"/>
      <c r="E230" s="387"/>
      <c r="F230" s="387"/>
      <c r="G230" s="388"/>
      <c r="H230" s="269">
        <f>SUM(H229:H229)</f>
        <v>0</v>
      </c>
      <c r="I230" s="146"/>
      <c r="J230" s="146"/>
      <c r="K230" s="146"/>
      <c r="L230" s="146"/>
      <c r="M230" s="146"/>
      <c r="N230" s="146"/>
      <c r="O230" s="146"/>
      <c r="P230" s="146"/>
      <c r="Q230" s="146"/>
      <c r="R230" s="146"/>
      <c r="S230" s="146"/>
      <c r="T230" s="146"/>
      <c r="U230" s="146"/>
      <c r="V230" s="146"/>
      <c r="W230" s="146"/>
      <c r="X230" s="146"/>
      <c r="Y230" s="146"/>
      <c r="Z230" s="146"/>
      <c r="AA230" s="146"/>
      <c r="AB230" s="146"/>
      <c r="AC230" s="146"/>
      <c r="AD230" s="146"/>
      <c r="AE230" s="146"/>
      <c r="AF230" s="146"/>
      <c r="AG230" s="146"/>
      <c r="AH230" s="146"/>
      <c r="AI230" s="146"/>
      <c r="AJ230" s="146"/>
      <c r="AK230" s="146"/>
    </row>
    <row r="231" spans="1:37" ht="19.5" thickBot="1" x14ac:dyDescent="0.4">
      <c r="E231" s="169"/>
    </row>
    <row r="232" spans="1:37" ht="29.25" customHeight="1" x14ac:dyDescent="0.35">
      <c r="A232" s="172"/>
      <c r="B232" s="173"/>
      <c r="C232" s="174"/>
      <c r="D232" s="369" t="s">
        <v>114</v>
      </c>
      <c r="E232" s="370"/>
      <c r="F232" s="370"/>
      <c r="G232" s="371"/>
      <c r="H232" s="250"/>
    </row>
    <row r="233" spans="1:37" ht="18.75" x14ac:dyDescent="0.35">
      <c r="A233" s="172"/>
      <c r="B233" s="116"/>
      <c r="C233" s="17"/>
      <c r="D233" s="177" t="s">
        <v>48</v>
      </c>
      <c r="E233" s="177"/>
      <c r="F233" s="178"/>
      <c r="G233" s="179"/>
      <c r="H233" s="246">
        <f>H214</f>
        <v>0</v>
      </c>
    </row>
    <row r="234" spans="1:37" s="1" customFormat="1" ht="18.75" x14ac:dyDescent="0.35">
      <c r="A234" s="172"/>
      <c r="B234" s="180"/>
      <c r="C234" s="181"/>
      <c r="D234" s="177" t="s">
        <v>49</v>
      </c>
      <c r="E234" s="182"/>
      <c r="F234" s="178"/>
      <c r="G234" s="179"/>
      <c r="H234" s="246">
        <f>H218</f>
        <v>0</v>
      </c>
    </row>
    <row r="235" spans="1:37" s="1" customFormat="1" ht="18.75" x14ac:dyDescent="0.35">
      <c r="A235" s="110"/>
      <c r="B235" s="183"/>
      <c r="C235" s="13"/>
      <c r="D235" s="182" t="s">
        <v>50</v>
      </c>
      <c r="E235" s="182"/>
      <c r="F235" s="184"/>
      <c r="G235" s="182"/>
      <c r="H235" s="246">
        <f>H227</f>
        <v>0</v>
      </c>
    </row>
    <row r="236" spans="1:37" s="1" customFormat="1" ht="19.5" thickBot="1" x14ac:dyDescent="0.4">
      <c r="A236" s="110"/>
      <c r="B236" s="183"/>
      <c r="C236" s="13"/>
      <c r="D236" s="182" t="s">
        <v>51</v>
      </c>
      <c r="E236" s="182"/>
      <c r="F236" s="184"/>
      <c r="G236" s="182"/>
      <c r="H236" s="246">
        <f>H230</f>
        <v>0</v>
      </c>
    </row>
    <row r="237" spans="1:37" s="1" customFormat="1" ht="33.75" customHeight="1" thickBot="1" x14ac:dyDescent="0.4">
      <c r="A237" s="110"/>
      <c r="B237" s="185"/>
      <c r="C237" s="186"/>
      <c r="D237" s="187" t="s">
        <v>90</v>
      </c>
      <c r="E237" s="187"/>
      <c r="F237" s="187"/>
      <c r="G237" s="187"/>
      <c r="H237" s="256">
        <f>SUM(H233:H236)</f>
        <v>0</v>
      </c>
      <c r="I237" s="382"/>
      <c r="J237" s="383"/>
      <c r="K237" s="383"/>
    </row>
    <row r="238" spans="1:37" ht="18.75" thickBot="1" x14ac:dyDescent="0.4"/>
    <row r="239" spans="1:37" ht="19.5" thickBot="1" x14ac:dyDescent="0.4">
      <c r="B239" s="338" t="s">
        <v>0</v>
      </c>
      <c r="C239" s="339"/>
      <c r="D239" s="339"/>
      <c r="E239" s="339"/>
      <c r="F239" s="339"/>
      <c r="G239" s="339"/>
      <c r="H239" s="340"/>
    </row>
    <row r="240" spans="1:37" ht="19.149999999999999" customHeight="1" thickBot="1" x14ac:dyDescent="0.4">
      <c r="B240" s="309" t="s">
        <v>125</v>
      </c>
      <c r="C240" s="341"/>
      <c r="D240" s="341"/>
      <c r="E240" s="341"/>
      <c r="F240" s="341"/>
      <c r="G240" s="341"/>
      <c r="H240" s="342"/>
    </row>
    <row r="241" spans="1:37" s="149" customFormat="1" ht="18" customHeight="1" thickBot="1" x14ac:dyDescent="0.4">
      <c r="A241" s="146"/>
      <c r="B241" s="147"/>
      <c r="C241" s="148"/>
      <c r="D241" s="131" t="s">
        <v>36</v>
      </c>
      <c r="E241" s="6"/>
      <c r="F241" s="6"/>
      <c r="G241" s="7"/>
      <c r="H241" s="266"/>
      <c r="I241" s="146"/>
      <c r="J241" s="146"/>
      <c r="K241" s="146"/>
      <c r="L241" s="146"/>
      <c r="M241" s="146"/>
      <c r="N241" s="146"/>
      <c r="O241" s="146"/>
      <c r="P241" s="146"/>
      <c r="Q241" s="146"/>
      <c r="R241" s="146"/>
      <c r="S241" s="146"/>
      <c r="T241" s="146"/>
      <c r="U241" s="146"/>
      <c r="V241" s="146"/>
      <c r="W241" s="146"/>
      <c r="X241" s="146"/>
      <c r="Y241" s="146"/>
      <c r="Z241" s="146"/>
      <c r="AA241" s="146"/>
      <c r="AB241" s="146"/>
      <c r="AC241" s="146"/>
      <c r="AD241" s="146"/>
      <c r="AE241" s="146"/>
      <c r="AF241" s="146"/>
      <c r="AG241" s="146"/>
      <c r="AH241" s="146"/>
      <c r="AI241" s="146"/>
      <c r="AJ241" s="146"/>
      <c r="AK241" s="146"/>
    </row>
    <row r="242" spans="1:37" s="149" customFormat="1" ht="18" customHeight="1" x14ac:dyDescent="0.35">
      <c r="A242" s="146"/>
      <c r="B242" s="133">
        <v>7</v>
      </c>
      <c r="C242" s="134" t="s">
        <v>65</v>
      </c>
      <c r="D242" s="14" t="s">
        <v>85</v>
      </c>
      <c r="E242" s="15" t="s">
        <v>223</v>
      </c>
      <c r="F242" s="150">
        <v>0.09</v>
      </c>
      <c r="G242" s="57"/>
      <c r="H242" s="245">
        <f>F242*G242</f>
        <v>0</v>
      </c>
      <c r="I242" s="146"/>
      <c r="J242" s="146"/>
      <c r="K242" s="146"/>
      <c r="L242" s="146"/>
      <c r="M242" s="146"/>
      <c r="N242" s="146"/>
      <c r="O242" s="146"/>
      <c r="P242" s="146"/>
      <c r="Q242" s="146"/>
      <c r="R242" s="146"/>
      <c r="S242" s="146"/>
      <c r="T242" s="146"/>
      <c r="U242" s="146"/>
      <c r="V242" s="146"/>
      <c r="W242" s="146"/>
      <c r="X242" s="146"/>
      <c r="Y242" s="146"/>
      <c r="Z242" s="146"/>
      <c r="AA242" s="146"/>
      <c r="AB242" s="146"/>
      <c r="AC242" s="146"/>
      <c r="AD242" s="146"/>
      <c r="AE242" s="146"/>
      <c r="AF242" s="146"/>
      <c r="AG242" s="146"/>
      <c r="AH242" s="146"/>
      <c r="AI242" s="146"/>
      <c r="AJ242" s="146"/>
      <c r="AK242" s="146"/>
    </row>
    <row r="243" spans="1:37" s="149" customFormat="1" ht="33" customHeight="1" x14ac:dyDescent="0.35">
      <c r="A243" s="146"/>
      <c r="B243" s="11">
        <v>8</v>
      </c>
      <c r="C243" s="12" t="s">
        <v>66</v>
      </c>
      <c r="D243" s="13" t="s">
        <v>86</v>
      </c>
      <c r="E243" s="16" t="s">
        <v>37</v>
      </c>
      <c r="F243" s="151">
        <v>10.06</v>
      </c>
      <c r="G243" s="61"/>
      <c r="H243" s="246">
        <f>F243*G243</f>
        <v>0</v>
      </c>
      <c r="I243" s="146"/>
      <c r="J243" s="146"/>
      <c r="K243" s="146"/>
      <c r="L243" s="146"/>
      <c r="M243" s="146"/>
      <c r="N243" s="146"/>
      <c r="O243" s="146"/>
      <c r="P243" s="146"/>
      <c r="Q243" s="146"/>
      <c r="R243" s="146"/>
      <c r="S243" s="146"/>
      <c r="T243" s="146"/>
      <c r="U243" s="146"/>
      <c r="V243" s="146"/>
      <c r="W243" s="146"/>
      <c r="X243" s="146"/>
      <c r="Y243" s="146"/>
      <c r="Z243" s="146"/>
      <c r="AA243" s="146"/>
      <c r="AB243" s="146"/>
      <c r="AC243" s="146"/>
      <c r="AD243" s="146"/>
      <c r="AE243" s="146"/>
      <c r="AF243" s="146"/>
      <c r="AG243" s="146"/>
      <c r="AH243" s="146"/>
      <c r="AI243" s="146"/>
      <c r="AJ243" s="146"/>
      <c r="AK243" s="146"/>
    </row>
    <row r="244" spans="1:37" s="149" customFormat="1" ht="70.5" customHeight="1" x14ac:dyDescent="0.35">
      <c r="A244" s="146"/>
      <c r="B244" s="11">
        <v>9</v>
      </c>
      <c r="C244" s="12" t="s">
        <v>81</v>
      </c>
      <c r="D244" s="13" t="s">
        <v>198</v>
      </c>
      <c r="E244" s="16" t="s">
        <v>37</v>
      </c>
      <c r="F244" s="151">
        <v>180.58</v>
      </c>
      <c r="G244" s="61"/>
      <c r="H244" s="246">
        <f t="shared" ref="H244:H246" si="20">F244*G244</f>
        <v>0</v>
      </c>
      <c r="I244" s="146"/>
      <c r="J244" s="146"/>
      <c r="K244" s="146"/>
      <c r="L244" s="146"/>
      <c r="M244" s="146"/>
      <c r="N244" s="146"/>
      <c r="O244" s="146"/>
      <c r="P244" s="146"/>
      <c r="Q244" s="146"/>
      <c r="R244" s="146"/>
      <c r="S244" s="146"/>
      <c r="T244" s="146"/>
      <c r="U244" s="146"/>
      <c r="V244" s="146"/>
      <c r="W244" s="146"/>
      <c r="X244" s="146"/>
      <c r="Y244" s="146"/>
      <c r="Z244" s="146"/>
      <c r="AA244" s="146"/>
      <c r="AB244" s="146"/>
      <c r="AC244" s="146"/>
      <c r="AD244" s="146"/>
      <c r="AE244" s="146"/>
      <c r="AF244" s="146"/>
      <c r="AG244" s="146"/>
      <c r="AH244" s="146"/>
      <c r="AI244" s="146"/>
      <c r="AJ244" s="146"/>
      <c r="AK244" s="146"/>
    </row>
    <row r="245" spans="1:37" s="149" customFormat="1" ht="63" customHeight="1" x14ac:dyDescent="0.35">
      <c r="A245" s="146"/>
      <c r="B245" s="11">
        <v>10</v>
      </c>
      <c r="C245" s="12" t="s">
        <v>68</v>
      </c>
      <c r="D245" s="13" t="s">
        <v>201</v>
      </c>
      <c r="E245" s="16" t="s">
        <v>39</v>
      </c>
      <c r="F245" s="151">
        <v>7</v>
      </c>
      <c r="G245" s="61"/>
      <c r="H245" s="246">
        <f t="shared" si="20"/>
        <v>0</v>
      </c>
      <c r="I245" s="146"/>
      <c r="J245" s="146"/>
      <c r="K245" s="146"/>
      <c r="L245" s="146"/>
      <c r="M245" s="146"/>
      <c r="N245" s="146"/>
      <c r="O245" s="146"/>
      <c r="P245" s="146"/>
      <c r="Q245" s="146"/>
      <c r="R245" s="146"/>
      <c r="S245" s="146"/>
      <c r="T245" s="146"/>
      <c r="U245" s="146"/>
      <c r="V245" s="146"/>
      <c r="W245" s="146"/>
      <c r="X245" s="146"/>
      <c r="Y245" s="146"/>
      <c r="Z245" s="146"/>
      <c r="AA245" s="146"/>
      <c r="AB245" s="146"/>
      <c r="AC245" s="146"/>
      <c r="AD245" s="146"/>
      <c r="AE245" s="146"/>
      <c r="AF245" s="146"/>
      <c r="AG245" s="146"/>
      <c r="AH245" s="146"/>
      <c r="AI245" s="146"/>
      <c r="AJ245" s="146"/>
      <c r="AK245" s="146"/>
    </row>
    <row r="246" spans="1:37" s="149" customFormat="1" ht="69" customHeight="1" x14ac:dyDescent="0.35">
      <c r="A246" s="146"/>
      <c r="B246" s="11">
        <v>11</v>
      </c>
      <c r="C246" s="12" t="s">
        <v>82</v>
      </c>
      <c r="D246" s="13" t="s">
        <v>197</v>
      </c>
      <c r="E246" s="16" t="s">
        <v>39</v>
      </c>
      <c r="F246" s="151">
        <v>14</v>
      </c>
      <c r="G246" s="61"/>
      <c r="H246" s="246">
        <f t="shared" si="20"/>
        <v>0</v>
      </c>
      <c r="I246" s="146"/>
      <c r="J246" s="146"/>
      <c r="K246" s="146"/>
      <c r="L246" s="146"/>
      <c r="M246" s="146"/>
      <c r="N246" s="146"/>
      <c r="O246" s="146"/>
      <c r="P246" s="146"/>
      <c r="Q246" s="146"/>
      <c r="R246" s="146"/>
      <c r="S246" s="146"/>
      <c r="T246" s="146"/>
      <c r="U246" s="146"/>
      <c r="V246" s="146"/>
      <c r="W246" s="146"/>
      <c r="X246" s="146"/>
      <c r="Y246" s="146"/>
      <c r="Z246" s="146"/>
      <c r="AA246" s="146"/>
      <c r="AB246" s="146"/>
      <c r="AC246" s="146"/>
      <c r="AD246" s="146"/>
      <c r="AE246" s="146"/>
      <c r="AF246" s="146"/>
      <c r="AG246" s="146"/>
      <c r="AH246" s="146"/>
      <c r="AI246" s="146"/>
      <c r="AJ246" s="146"/>
      <c r="AK246" s="146"/>
    </row>
    <row r="247" spans="1:37" s="149" customFormat="1" ht="33" customHeight="1" thickBot="1" x14ac:dyDescent="0.4">
      <c r="A247" s="146"/>
      <c r="B247" s="384" t="s">
        <v>88</v>
      </c>
      <c r="C247" s="385"/>
      <c r="D247" s="385"/>
      <c r="E247" s="385"/>
      <c r="F247" s="385"/>
      <c r="G247" s="385"/>
      <c r="H247" s="247">
        <f>SUM(H242:H246)</f>
        <v>0</v>
      </c>
      <c r="I247" s="146"/>
      <c r="J247" s="146"/>
      <c r="K247" s="146"/>
      <c r="L247" s="146"/>
      <c r="M247" s="146"/>
      <c r="N247" s="146"/>
      <c r="O247" s="146"/>
      <c r="P247" s="146"/>
      <c r="Q247" s="146"/>
      <c r="R247" s="146"/>
      <c r="S247" s="146"/>
      <c r="T247" s="146"/>
      <c r="U247" s="146"/>
      <c r="V247" s="146"/>
      <c r="W247" s="146"/>
      <c r="X247" s="146"/>
      <c r="Y247" s="146"/>
      <c r="Z247" s="146"/>
      <c r="AA247" s="146"/>
      <c r="AB247" s="146"/>
      <c r="AC247" s="146"/>
      <c r="AD247" s="146"/>
      <c r="AE247" s="146"/>
      <c r="AF247" s="146"/>
      <c r="AG247" s="146"/>
      <c r="AH247" s="146"/>
      <c r="AI247" s="146"/>
      <c r="AJ247" s="146"/>
      <c r="AK247" s="146"/>
    </row>
    <row r="248" spans="1:37" s="149" customFormat="1" ht="18" customHeight="1" thickBot="1" x14ac:dyDescent="0.4">
      <c r="A248" s="146"/>
      <c r="B248" s="152"/>
      <c r="C248" s="153"/>
      <c r="D248" s="131" t="s">
        <v>41</v>
      </c>
      <c r="E248" s="8"/>
      <c r="F248" s="154"/>
      <c r="G248" s="155"/>
      <c r="H248" s="267"/>
      <c r="I248" s="146"/>
      <c r="J248" s="146"/>
      <c r="K248" s="146"/>
      <c r="L248" s="146"/>
      <c r="M248" s="146"/>
      <c r="N248" s="146"/>
      <c r="O248" s="146"/>
      <c r="P248" s="146"/>
      <c r="Q248" s="146"/>
      <c r="R248" s="146"/>
      <c r="S248" s="146"/>
      <c r="T248" s="146"/>
      <c r="U248" s="146"/>
      <c r="V248" s="146"/>
      <c r="W248" s="146"/>
      <c r="X248" s="146"/>
      <c r="Y248" s="146"/>
      <c r="Z248" s="146"/>
      <c r="AA248" s="146"/>
      <c r="AB248" s="146"/>
      <c r="AC248" s="146"/>
      <c r="AD248" s="146"/>
      <c r="AE248" s="146"/>
      <c r="AF248" s="146"/>
      <c r="AG248" s="146"/>
      <c r="AH248" s="146"/>
      <c r="AI248" s="146"/>
      <c r="AJ248" s="146"/>
      <c r="AK248" s="146"/>
    </row>
    <row r="249" spans="1:37" s="149" customFormat="1" ht="68.099999999999994" customHeight="1" x14ac:dyDescent="0.35">
      <c r="A249" s="146"/>
      <c r="B249" s="133">
        <v>12</v>
      </c>
      <c r="C249" s="134" t="s">
        <v>69</v>
      </c>
      <c r="D249" s="14" t="s">
        <v>196</v>
      </c>
      <c r="E249" s="15" t="s">
        <v>39</v>
      </c>
      <c r="F249" s="150">
        <v>101.23</v>
      </c>
      <c r="G249" s="57"/>
      <c r="H249" s="245">
        <f>F249*G249</f>
        <v>0</v>
      </c>
      <c r="I249" s="146"/>
      <c r="J249" s="146"/>
      <c r="K249" s="146"/>
      <c r="L249" s="146"/>
      <c r="M249" s="146"/>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c r="AI249" s="146"/>
      <c r="AJ249" s="146"/>
      <c r="AK249" s="146"/>
    </row>
    <row r="250" spans="1:37" s="149" customFormat="1" ht="18" customHeight="1" thickBot="1" x14ac:dyDescent="0.4">
      <c r="A250" s="146"/>
      <c r="B250" s="11">
        <v>13</v>
      </c>
      <c r="C250" s="12" t="s">
        <v>70</v>
      </c>
      <c r="D250" s="13" t="s">
        <v>91</v>
      </c>
      <c r="E250" s="16" t="s">
        <v>38</v>
      </c>
      <c r="F250" s="151">
        <v>609.48</v>
      </c>
      <c r="G250" s="61"/>
      <c r="H250" s="248">
        <f>F250*G250</f>
        <v>0</v>
      </c>
      <c r="I250" s="146"/>
      <c r="J250" s="146"/>
      <c r="K250" s="146"/>
      <c r="L250" s="146"/>
      <c r="M250" s="146"/>
      <c r="N250" s="146"/>
      <c r="O250" s="146"/>
      <c r="P250" s="146"/>
      <c r="Q250" s="146"/>
      <c r="R250" s="146"/>
      <c r="S250" s="146"/>
      <c r="T250" s="146"/>
      <c r="U250" s="146"/>
      <c r="V250" s="146"/>
      <c r="W250" s="146"/>
      <c r="X250" s="146"/>
      <c r="Y250" s="146"/>
      <c r="Z250" s="146"/>
      <c r="AA250" s="146"/>
      <c r="AB250" s="146"/>
      <c r="AC250" s="146"/>
      <c r="AD250" s="146"/>
      <c r="AE250" s="146"/>
      <c r="AF250" s="146"/>
      <c r="AG250" s="146"/>
      <c r="AH250" s="146"/>
      <c r="AI250" s="146"/>
      <c r="AJ250" s="146"/>
      <c r="AK250" s="146"/>
    </row>
    <row r="251" spans="1:37" s="149" customFormat="1" ht="33" customHeight="1" thickBot="1" x14ac:dyDescent="0.4">
      <c r="A251" s="146"/>
      <c r="B251" s="386" t="s">
        <v>42</v>
      </c>
      <c r="C251" s="387"/>
      <c r="D251" s="387"/>
      <c r="E251" s="387"/>
      <c r="F251" s="387"/>
      <c r="G251" s="388"/>
      <c r="H251" s="265">
        <f>SUM(H249:H250)</f>
        <v>0</v>
      </c>
      <c r="I251" s="146"/>
      <c r="J251" s="146"/>
      <c r="K251" s="146"/>
      <c r="L251" s="146"/>
      <c r="M251" s="146"/>
      <c r="N251" s="146"/>
      <c r="O251" s="146"/>
      <c r="P251" s="146"/>
      <c r="Q251" s="146"/>
      <c r="R251" s="146"/>
      <c r="S251" s="146"/>
      <c r="T251" s="146"/>
      <c r="U251" s="146"/>
      <c r="V251" s="146"/>
      <c r="W251" s="146"/>
      <c r="X251" s="146"/>
      <c r="Y251" s="146"/>
      <c r="Z251" s="146"/>
      <c r="AA251" s="146"/>
      <c r="AB251" s="146"/>
      <c r="AC251" s="146"/>
      <c r="AD251" s="146"/>
      <c r="AE251" s="146"/>
      <c r="AF251" s="146"/>
      <c r="AG251" s="146"/>
      <c r="AH251" s="146"/>
      <c r="AI251" s="146"/>
      <c r="AJ251" s="146"/>
      <c r="AK251" s="146"/>
    </row>
    <row r="252" spans="1:37" s="149" customFormat="1" ht="18" customHeight="1" thickBot="1" x14ac:dyDescent="0.4">
      <c r="A252" s="146"/>
      <c r="B252" s="4"/>
      <c r="C252" s="5"/>
      <c r="D252" s="131" t="s">
        <v>43</v>
      </c>
      <c r="E252" s="8"/>
      <c r="F252" s="5"/>
      <c r="G252" s="5"/>
      <c r="H252" s="268"/>
      <c r="I252" s="146"/>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c r="AI252" s="146"/>
      <c r="AJ252" s="146"/>
      <c r="AK252" s="146"/>
    </row>
    <row r="253" spans="1:37" s="149" customFormat="1" ht="66.75" customHeight="1" x14ac:dyDescent="0.35">
      <c r="A253" s="146"/>
      <c r="B253" s="133">
        <v>14</v>
      </c>
      <c r="C253" s="134" t="s">
        <v>71</v>
      </c>
      <c r="D253" s="14" t="s">
        <v>225</v>
      </c>
      <c r="E253" s="15" t="s">
        <v>39</v>
      </c>
      <c r="F253" s="150">
        <f>132.66+60*0.12</f>
        <v>139.85999999999999</v>
      </c>
      <c r="G253" s="57"/>
      <c r="H253" s="245">
        <f t="shared" ref="H253:H259" si="21">(F253*G253)</f>
        <v>0</v>
      </c>
      <c r="I253" s="146"/>
      <c r="J253" s="146"/>
      <c r="K253" s="146"/>
      <c r="L253" s="146"/>
      <c r="M253" s="146"/>
      <c r="N253" s="146"/>
      <c r="O253" s="146"/>
      <c r="P253" s="146"/>
      <c r="Q253" s="146"/>
      <c r="R253" s="146"/>
      <c r="S253" s="146"/>
      <c r="T253" s="146"/>
      <c r="U253" s="146"/>
      <c r="V253" s="146"/>
      <c r="W253" s="146"/>
      <c r="X253" s="146"/>
      <c r="Y253" s="146"/>
      <c r="Z253" s="146"/>
      <c r="AA253" s="146"/>
      <c r="AB253" s="146"/>
      <c r="AC253" s="146"/>
      <c r="AD253" s="146"/>
      <c r="AE253" s="146"/>
      <c r="AF253" s="146"/>
      <c r="AG253" s="146"/>
      <c r="AH253" s="146"/>
      <c r="AI253" s="146"/>
      <c r="AJ253" s="146"/>
      <c r="AK253" s="146"/>
    </row>
    <row r="254" spans="1:37" ht="54.75" customHeight="1" x14ac:dyDescent="0.35">
      <c r="A254" s="156"/>
      <c r="B254" s="389">
        <v>15</v>
      </c>
      <c r="C254" s="392" t="s">
        <v>72</v>
      </c>
      <c r="D254" s="157" t="s">
        <v>92</v>
      </c>
      <c r="E254" s="158"/>
      <c r="F254" s="159"/>
      <c r="G254" s="160"/>
      <c r="H254" s="249"/>
      <c r="I254" s="161"/>
      <c r="J254"/>
      <c r="K254"/>
      <c r="L254"/>
      <c r="M254"/>
      <c r="N254"/>
      <c r="O254"/>
      <c r="P254"/>
      <c r="Q254"/>
      <c r="R254"/>
      <c r="S254"/>
      <c r="T254"/>
      <c r="U254"/>
      <c r="V254"/>
      <c r="W254"/>
      <c r="X254"/>
      <c r="Y254"/>
      <c r="Z254"/>
      <c r="AA254"/>
      <c r="AB254"/>
      <c r="AC254"/>
      <c r="AD254"/>
      <c r="AE254"/>
      <c r="AF254"/>
      <c r="AG254"/>
      <c r="AH254"/>
      <c r="AI254"/>
      <c r="AJ254"/>
      <c r="AK254"/>
    </row>
    <row r="255" spans="1:37" s="149" customFormat="1" ht="18" customHeight="1" x14ac:dyDescent="0.35">
      <c r="A255" s="146"/>
      <c r="B255" s="390"/>
      <c r="C255" s="393"/>
      <c r="D255" s="13" t="s">
        <v>94</v>
      </c>
      <c r="E255" s="16" t="s">
        <v>37</v>
      </c>
      <c r="F255" s="151">
        <v>180.63</v>
      </c>
      <c r="G255" s="61"/>
      <c r="H255" s="246">
        <f t="shared" si="21"/>
        <v>0</v>
      </c>
      <c r="I255" s="146"/>
      <c r="J255" s="146"/>
      <c r="K255" s="146"/>
      <c r="L255" s="146"/>
      <c r="M255" s="146"/>
      <c r="N255" s="146"/>
      <c r="O255" s="146"/>
      <c r="P255" s="146"/>
      <c r="Q255" s="146"/>
      <c r="R255" s="146"/>
      <c r="S255" s="146"/>
      <c r="T255" s="146"/>
      <c r="U255" s="146"/>
      <c r="V255" s="146"/>
      <c r="W255" s="146"/>
      <c r="X255" s="146"/>
      <c r="Y255" s="146"/>
      <c r="Z255" s="146"/>
      <c r="AA255" s="146"/>
      <c r="AB255" s="146"/>
      <c r="AC255" s="146"/>
      <c r="AD255" s="146"/>
      <c r="AE255" s="146"/>
      <c r="AF255" s="146"/>
      <c r="AG255" s="146"/>
      <c r="AH255" s="146"/>
      <c r="AI255" s="146"/>
      <c r="AJ255" s="146"/>
      <c r="AK255" s="146"/>
    </row>
    <row r="256" spans="1:37" s="149" customFormat="1" ht="27.75" customHeight="1" x14ac:dyDescent="0.35">
      <c r="A256" s="146"/>
      <c r="B256" s="391"/>
      <c r="C256" s="394"/>
      <c r="D256" s="13" t="s">
        <v>93</v>
      </c>
      <c r="E256" s="16" t="s">
        <v>37</v>
      </c>
      <c r="F256" s="151">
        <v>162.26</v>
      </c>
      <c r="G256" s="61"/>
      <c r="H256" s="246">
        <f t="shared" si="21"/>
        <v>0</v>
      </c>
      <c r="I256" s="146"/>
      <c r="J256" s="146"/>
      <c r="K256" s="146"/>
      <c r="L256" s="146"/>
      <c r="M256" s="146"/>
      <c r="N256" s="146"/>
      <c r="O256" s="146"/>
      <c r="P256" s="146"/>
      <c r="Q256" s="146"/>
      <c r="R256" s="146"/>
      <c r="S256" s="146"/>
      <c r="T256" s="146"/>
      <c r="U256" s="146"/>
      <c r="V256" s="146"/>
      <c r="W256" s="146"/>
      <c r="X256" s="146"/>
      <c r="Y256" s="146"/>
      <c r="Z256" s="146"/>
      <c r="AA256" s="146"/>
      <c r="AB256" s="146"/>
      <c r="AC256" s="146"/>
      <c r="AD256" s="146"/>
      <c r="AE256" s="146"/>
      <c r="AF256" s="146"/>
      <c r="AG256" s="146"/>
      <c r="AH256" s="146"/>
      <c r="AI256" s="146"/>
      <c r="AJ256" s="146"/>
      <c r="AK256" s="146"/>
    </row>
    <row r="257" spans="1:37" ht="39.75" customHeight="1" x14ac:dyDescent="0.35">
      <c r="A257" s="162"/>
      <c r="B257" s="11">
        <v>16</v>
      </c>
      <c r="C257" s="12" t="s">
        <v>73</v>
      </c>
      <c r="D257" s="157" t="s">
        <v>95</v>
      </c>
      <c r="E257" s="16" t="s">
        <v>37</v>
      </c>
      <c r="F257" s="151">
        <v>10.06</v>
      </c>
      <c r="G257" s="61"/>
      <c r="H257" s="246">
        <f t="shared" si="21"/>
        <v>0</v>
      </c>
      <c r="I257"/>
      <c r="J257"/>
      <c r="K257"/>
      <c r="L257"/>
      <c r="M257"/>
      <c r="N257"/>
      <c r="O257"/>
      <c r="P257"/>
      <c r="Q257"/>
      <c r="R257"/>
      <c r="S257"/>
      <c r="T257"/>
      <c r="U257"/>
      <c r="V257"/>
      <c r="W257"/>
      <c r="X257"/>
      <c r="Y257"/>
      <c r="Z257"/>
      <c r="AA257"/>
      <c r="AB257"/>
      <c r="AC257"/>
      <c r="AD257"/>
      <c r="AE257"/>
      <c r="AF257"/>
      <c r="AG257"/>
      <c r="AH257"/>
      <c r="AI257"/>
      <c r="AJ257"/>
      <c r="AK257"/>
    </row>
    <row r="258" spans="1:37" s="149" customFormat="1" ht="48" customHeight="1" x14ac:dyDescent="0.35">
      <c r="A258" s="146"/>
      <c r="B258" s="11">
        <v>17</v>
      </c>
      <c r="C258" s="12" t="s">
        <v>74</v>
      </c>
      <c r="D258" s="13" t="s">
        <v>96</v>
      </c>
      <c r="E258" s="16" t="s">
        <v>38</v>
      </c>
      <c r="F258" s="151">
        <v>465.81</v>
      </c>
      <c r="G258" s="61"/>
      <c r="H258" s="246">
        <f t="shared" si="21"/>
        <v>0</v>
      </c>
      <c r="I258" s="146"/>
      <c r="J258" s="146"/>
      <c r="K258" s="146"/>
      <c r="L258" s="146"/>
      <c r="M258" s="146"/>
      <c r="N258" s="146"/>
      <c r="O258" s="146"/>
      <c r="P258" s="146"/>
      <c r="Q258" s="146"/>
      <c r="R258" s="146"/>
      <c r="S258" s="146"/>
      <c r="T258" s="146"/>
      <c r="U258" s="146"/>
      <c r="V258" s="146"/>
      <c r="W258" s="146"/>
      <c r="X258" s="146"/>
      <c r="Y258" s="146"/>
      <c r="Z258" s="146"/>
      <c r="AA258" s="146"/>
      <c r="AB258" s="146"/>
      <c r="AC258" s="146"/>
      <c r="AD258" s="146"/>
      <c r="AE258" s="146"/>
      <c r="AF258" s="146"/>
      <c r="AG258" s="146"/>
      <c r="AH258" s="146"/>
      <c r="AI258" s="146"/>
      <c r="AJ258" s="146"/>
      <c r="AK258" s="146"/>
    </row>
    <row r="259" spans="1:37" s="149" customFormat="1" ht="98.1" customHeight="1" thickBot="1" x14ac:dyDescent="0.4">
      <c r="A259" s="146"/>
      <c r="B259" s="11">
        <v>18</v>
      </c>
      <c r="C259" s="12" t="s">
        <v>75</v>
      </c>
      <c r="D259" s="13" t="s">
        <v>97</v>
      </c>
      <c r="E259" s="16" t="s">
        <v>38</v>
      </c>
      <c r="F259" s="151">
        <v>94.49</v>
      </c>
      <c r="G259" s="61"/>
      <c r="H259" s="246">
        <f t="shared" si="21"/>
        <v>0</v>
      </c>
      <c r="I259" s="146"/>
      <c r="J259" s="146"/>
      <c r="K259" s="146"/>
      <c r="L259" s="146"/>
      <c r="M259" s="146"/>
      <c r="N259" s="146"/>
      <c r="O259" s="146"/>
      <c r="P259" s="146"/>
      <c r="Q259" s="146"/>
      <c r="R259" s="146"/>
      <c r="S259" s="146"/>
      <c r="T259" s="146"/>
      <c r="U259" s="146"/>
      <c r="V259" s="146"/>
      <c r="W259" s="146"/>
      <c r="X259" s="146"/>
      <c r="Y259" s="146"/>
      <c r="Z259" s="146"/>
      <c r="AA259" s="146"/>
      <c r="AB259" s="146"/>
      <c r="AC259" s="146"/>
      <c r="AD259" s="146"/>
      <c r="AE259" s="146"/>
      <c r="AF259" s="146"/>
      <c r="AG259" s="146"/>
      <c r="AH259" s="146"/>
      <c r="AI259" s="146"/>
      <c r="AJ259" s="146"/>
      <c r="AK259" s="146"/>
    </row>
    <row r="260" spans="1:37" s="149" customFormat="1" ht="33" customHeight="1" thickBot="1" x14ac:dyDescent="0.4">
      <c r="A260" s="146"/>
      <c r="B260" s="386" t="s">
        <v>44</v>
      </c>
      <c r="C260" s="387"/>
      <c r="D260" s="387"/>
      <c r="E260" s="387"/>
      <c r="F260" s="387"/>
      <c r="G260" s="388"/>
      <c r="H260" s="265">
        <f>SUM(H253:H259)</f>
        <v>0</v>
      </c>
      <c r="I260" s="146"/>
      <c r="J260" s="146"/>
      <c r="K260" s="146"/>
      <c r="L260" s="146"/>
      <c r="M260" s="146"/>
      <c r="N260" s="146"/>
      <c r="O260" s="146"/>
      <c r="P260" s="146"/>
      <c r="Q260" s="146"/>
      <c r="R260" s="146"/>
      <c r="S260" s="146"/>
      <c r="T260" s="146"/>
      <c r="U260" s="146"/>
      <c r="V260" s="146"/>
      <c r="W260" s="146"/>
      <c r="X260" s="146"/>
      <c r="Y260" s="146"/>
      <c r="Z260" s="146"/>
      <c r="AA260" s="146"/>
      <c r="AB260" s="146"/>
      <c r="AC260" s="146"/>
      <c r="AD260" s="146"/>
      <c r="AE260" s="146"/>
      <c r="AF260" s="146"/>
      <c r="AG260" s="146"/>
      <c r="AH260" s="146"/>
      <c r="AI260" s="146"/>
      <c r="AJ260" s="146"/>
      <c r="AK260" s="146"/>
    </row>
    <row r="261" spans="1:37" s="146" customFormat="1" ht="18" customHeight="1" thickBot="1" x14ac:dyDescent="0.4">
      <c r="B261" s="163"/>
      <c r="C261" s="164"/>
      <c r="D261" s="165" t="s">
        <v>45</v>
      </c>
      <c r="E261" s="8"/>
      <c r="F261" s="10"/>
      <c r="G261" s="9"/>
      <c r="H261" s="268"/>
    </row>
    <row r="262" spans="1:37" s="146" customFormat="1" ht="63" customHeight="1" thickBot="1" x14ac:dyDescent="0.4">
      <c r="B262" s="133">
        <v>20</v>
      </c>
      <c r="C262" s="166">
        <v>6</v>
      </c>
      <c r="D262" s="14" t="s">
        <v>98</v>
      </c>
      <c r="E262" s="15" t="s">
        <v>40</v>
      </c>
      <c r="F262" s="150">
        <v>5</v>
      </c>
      <c r="G262" s="57"/>
      <c r="H262" s="250">
        <f t="shared" ref="H262" si="22">(F262*G262)</f>
        <v>0</v>
      </c>
    </row>
    <row r="263" spans="1:37" s="149" customFormat="1" ht="33" customHeight="1" thickBot="1" x14ac:dyDescent="0.4">
      <c r="A263" s="146"/>
      <c r="B263" s="386" t="s">
        <v>46</v>
      </c>
      <c r="C263" s="387"/>
      <c r="D263" s="387"/>
      <c r="E263" s="387"/>
      <c r="F263" s="387"/>
      <c r="G263" s="388"/>
      <c r="H263" s="269">
        <f>SUM(H262:H262)</f>
        <v>0</v>
      </c>
      <c r="I263" s="146"/>
      <c r="J263" s="146"/>
      <c r="K263" s="146"/>
      <c r="L263" s="146"/>
      <c r="M263" s="146"/>
      <c r="N263" s="146"/>
      <c r="O263" s="146"/>
      <c r="P263" s="146"/>
      <c r="Q263" s="146"/>
      <c r="R263" s="146"/>
      <c r="S263" s="146"/>
      <c r="T263" s="146"/>
      <c r="U263" s="146"/>
      <c r="V263" s="146"/>
      <c r="W263" s="146"/>
      <c r="X263" s="146"/>
      <c r="Y263" s="146"/>
      <c r="Z263" s="146"/>
      <c r="AA263" s="146"/>
      <c r="AB263" s="146"/>
      <c r="AC263" s="146"/>
      <c r="AD263" s="146"/>
      <c r="AE263" s="146"/>
      <c r="AF263" s="146"/>
      <c r="AG263" s="146"/>
      <c r="AH263" s="146"/>
      <c r="AI263" s="146"/>
      <c r="AJ263" s="146"/>
      <c r="AK263" s="146"/>
    </row>
    <row r="264" spans="1:37" ht="19.5" thickBot="1" x14ac:dyDescent="0.4">
      <c r="E264" s="169"/>
    </row>
    <row r="265" spans="1:37" ht="29.25" customHeight="1" x14ac:dyDescent="0.35">
      <c r="A265" s="172"/>
      <c r="B265" s="173"/>
      <c r="C265" s="174"/>
      <c r="D265" s="369" t="s">
        <v>115</v>
      </c>
      <c r="E265" s="370"/>
      <c r="F265" s="370"/>
      <c r="G265" s="371"/>
      <c r="H265" s="271"/>
    </row>
    <row r="266" spans="1:37" ht="18.75" x14ac:dyDescent="0.35">
      <c r="A266" s="172"/>
      <c r="B266" s="116"/>
      <c r="C266" s="17"/>
      <c r="D266" s="177" t="s">
        <v>48</v>
      </c>
      <c r="E266" s="177"/>
      <c r="F266" s="178"/>
      <c r="G266" s="179"/>
      <c r="H266" s="272">
        <f>H247</f>
        <v>0</v>
      </c>
    </row>
    <row r="267" spans="1:37" s="1" customFormat="1" ht="18.75" x14ac:dyDescent="0.35">
      <c r="A267" s="172"/>
      <c r="B267" s="180"/>
      <c r="C267" s="181"/>
      <c r="D267" s="177" t="s">
        <v>49</v>
      </c>
      <c r="E267" s="182"/>
      <c r="F267" s="178"/>
      <c r="G267" s="179"/>
      <c r="H267" s="272">
        <f>H251</f>
        <v>0</v>
      </c>
    </row>
    <row r="268" spans="1:37" s="1" customFormat="1" ht="18.75" x14ac:dyDescent="0.35">
      <c r="A268" s="110"/>
      <c r="B268" s="183"/>
      <c r="C268" s="13"/>
      <c r="D268" s="182" t="s">
        <v>50</v>
      </c>
      <c r="E268" s="182"/>
      <c r="F268" s="184"/>
      <c r="G268" s="182"/>
      <c r="H268" s="272">
        <f>H260</f>
        <v>0</v>
      </c>
    </row>
    <row r="269" spans="1:37" s="1" customFormat="1" ht="19.5" thickBot="1" x14ac:dyDescent="0.4">
      <c r="A269" s="110"/>
      <c r="B269" s="183"/>
      <c r="C269" s="13"/>
      <c r="D269" s="182" t="s">
        <v>51</v>
      </c>
      <c r="E269" s="182"/>
      <c r="F269" s="184"/>
      <c r="G269" s="182"/>
      <c r="H269" s="272">
        <f>H263</f>
        <v>0</v>
      </c>
    </row>
    <row r="270" spans="1:37" s="1" customFormat="1" ht="33.75" customHeight="1" thickBot="1" x14ac:dyDescent="0.4">
      <c r="A270" s="110"/>
      <c r="B270" s="185"/>
      <c r="C270" s="186"/>
      <c r="D270" s="187" t="s">
        <v>90</v>
      </c>
      <c r="E270" s="187"/>
      <c r="F270" s="187"/>
      <c r="G270" s="187"/>
      <c r="H270" s="273">
        <f>SUM(H266:H269)</f>
        <v>0</v>
      </c>
      <c r="I270" s="382"/>
      <c r="J270" s="383"/>
      <c r="K270" s="383"/>
    </row>
    <row r="272" spans="1:37" ht="18.75" thickBot="1" x14ac:dyDescent="0.4"/>
    <row r="273" spans="1:37" ht="19.5" thickBot="1" x14ac:dyDescent="0.4">
      <c r="B273" s="338" t="s">
        <v>0</v>
      </c>
      <c r="C273" s="339"/>
      <c r="D273" s="339"/>
      <c r="E273" s="339"/>
      <c r="F273" s="339"/>
      <c r="G273" s="339"/>
      <c r="H273" s="340"/>
    </row>
    <row r="274" spans="1:37" ht="19.149999999999999" customHeight="1" thickBot="1" x14ac:dyDescent="0.4">
      <c r="B274" s="309" t="s">
        <v>126</v>
      </c>
      <c r="C274" s="341"/>
      <c r="D274" s="341"/>
      <c r="E274" s="341"/>
      <c r="F274" s="341"/>
      <c r="G274" s="341"/>
      <c r="H274" s="342"/>
    </row>
    <row r="275" spans="1:37" s="149" customFormat="1" ht="18" customHeight="1" thickBot="1" x14ac:dyDescent="0.4">
      <c r="A275" s="146"/>
      <c r="B275" s="147"/>
      <c r="C275" s="148"/>
      <c r="D275" s="131" t="s">
        <v>36</v>
      </c>
      <c r="E275" s="6"/>
      <c r="F275" s="6"/>
      <c r="G275" s="7"/>
      <c r="H275" s="266"/>
      <c r="I275" s="146"/>
      <c r="J275" s="146"/>
      <c r="K275" s="146"/>
      <c r="L275" s="146"/>
      <c r="M275" s="146"/>
      <c r="N275" s="146"/>
      <c r="O275" s="146"/>
      <c r="P275" s="146"/>
      <c r="Q275" s="146"/>
      <c r="R275" s="146"/>
      <c r="S275" s="146"/>
      <c r="T275" s="146"/>
      <c r="U275" s="146"/>
      <c r="V275" s="146"/>
      <c r="W275" s="146"/>
      <c r="X275" s="146"/>
      <c r="Y275" s="146"/>
      <c r="Z275" s="146"/>
      <c r="AA275" s="146"/>
      <c r="AB275" s="146"/>
      <c r="AC275" s="146"/>
      <c r="AD275" s="146"/>
      <c r="AE275" s="146"/>
      <c r="AF275" s="146"/>
      <c r="AG275" s="146"/>
      <c r="AH275" s="146"/>
      <c r="AI275" s="146"/>
      <c r="AJ275" s="146"/>
      <c r="AK275" s="146"/>
    </row>
    <row r="276" spans="1:37" s="149" customFormat="1" ht="18" customHeight="1" x14ac:dyDescent="0.35">
      <c r="A276" s="146"/>
      <c r="B276" s="133">
        <v>7</v>
      </c>
      <c r="C276" s="134" t="s">
        <v>65</v>
      </c>
      <c r="D276" s="14" t="s">
        <v>85</v>
      </c>
      <c r="E276" s="15" t="s">
        <v>223</v>
      </c>
      <c r="F276" s="150">
        <v>0.26</v>
      </c>
      <c r="G276" s="57"/>
      <c r="H276" s="245">
        <f>F276*G276</f>
        <v>0</v>
      </c>
      <c r="I276" s="146"/>
      <c r="J276" s="146"/>
      <c r="K276" s="146"/>
      <c r="L276" s="146"/>
      <c r="M276" s="146"/>
      <c r="N276" s="146"/>
      <c r="O276" s="146"/>
      <c r="P276" s="146"/>
      <c r="Q276" s="146"/>
      <c r="R276" s="146"/>
      <c r="S276" s="146"/>
      <c r="T276" s="146"/>
      <c r="U276" s="146"/>
      <c r="V276" s="146"/>
      <c r="W276" s="146"/>
      <c r="X276" s="146"/>
      <c r="Y276" s="146"/>
      <c r="Z276" s="146"/>
      <c r="AA276" s="146"/>
      <c r="AB276" s="146"/>
      <c r="AC276" s="146"/>
      <c r="AD276" s="146"/>
      <c r="AE276" s="146"/>
      <c r="AF276" s="146"/>
      <c r="AG276" s="146"/>
      <c r="AH276" s="146"/>
      <c r="AI276" s="146"/>
      <c r="AJ276" s="146"/>
      <c r="AK276" s="146"/>
    </row>
    <row r="277" spans="1:37" s="149" customFormat="1" ht="33" customHeight="1" x14ac:dyDescent="0.35">
      <c r="A277" s="146"/>
      <c r="B277" s="11">
        <v>8</v>
      </c>
      <c r="C277" s="12" t="s">
        <v>66</v>
      </c>
      <c r="D277" s="13" t="s">
        <v>86</v>
      </c>
      <c r="E277" s="16" t="s">
        <v>37</v>
      </c>
      <c r="F277" s="151">
        <v>16.82</v>
      </c>
      <c r="G277" s="61"/>
      <c r="H277" s="246">
        <f>F277*G277</f>
        <v>0</v>
      </c>
      <c r="I277" s="146"/>
      <c r="J277" s="146"/>
      <c r="K277" s="146"/>
      <c r="L277" s="146"/>
      <c r="M277" s="146"/>
      <c r="N277" s="146"/>
      <c r="O277" s="146"/>
      <c r="P277" s="146"/>
      <c r="Q277" s="146"/>
      <c r="R277" s="146"/>
      <c r="S277" s="146"/>
      <c r="T277" s="146"/>
      <c r="U277" s="146"/>
      <c r="V277" s="146"/>
      <c r="W277" s="146"/>
      <c r="X277" s="146"/>
      <c r="Y277" s="146"/>
      <c r="Z277" s="146"/>
      <c r="AA277" s="146"/>
      <c r="AB277" s="146"/>
      <c r="AC277" s="146"/>
      <c r="AD277" s="146"/>
      <c r="AE277" s="146"/>
      <c r="AF277" s="146"/>
      <c r="AG277" s="146"/>
      <c r="AH277" s="146"/>
      <c r="AI277" s="146"/>
      <c r="AJ277" s="146"/>
      <c r="AK277" s="146"/>
    </row>
    <row r="278" spans="1:37" s="149" customFormat="1" ht="75.75" customHeight="1" x14ac:dyDescent="0.35">
      <c r="A278" s="146"/>
      <c r="B278" s="11">
        <v>9</v>
      </c>
      <c r="C278" s="12" t="s">
        <v>81</v>
      </c>
      <c r="D278" s="13" t="s">
        <v>198</v>
      </c>
      <c r="E278" s="16" t="s">
        <v>37</v>
      </c>
      <c r="F278" s="151">
        <v>486.52</v>
      </c>
      <c r="G278" s="61"/>
      <c r="H278" s="246">
        <f t="shared" ref="H278:H279" si="23">F278*G278</f>
        <v>0</v>
      </c>
      <c r="I278" s="146"/>
      <c r="J278" s="146"/>
      <c r="K278" s="146"/>
      <c r="L278" s="146"/>
      <c r="M278" s="146"/>
      <c r="N278" s="146"/>
      <c r="O278" s="146"/>
      <c r="P278" s="146"/>
      <c r="Q278" s="146"/>
      <c r="R278" s="146"/>
      <c r="S278" s="146"/>
      <c r="T278" s="146"/>
      <c r="U278" s="146"/>
      <c r="V278" s="146"/>
      <c r="W278" s="146"/>
      <c r="X278" s="146"/>
      <c r="Y278" s="146"/>
      <c r="Z278" s="146"/>
      <c r="AA278" s="146"/>
      <c r="AB278" s="146"/>
      <c r="AC278" s="146"/>
      <c r="AD278" s="146"/>
      <c r="AE278" s="146"/>
      <c r="AF278" s="146"/>
      <c r="AG278" s="146"/>
      <c r="AH278" s="146"/>
      <c r="AI278" s="146"/>
      <c r="AJ278" s="146"/>
      <c r="AK278" s="146"/>
    </row>
    <row r="279" spans="1:37" s="149" customFormat="1" ht="75" customHeight="1" x14ac:dyDescent="0.35">
      <c r="A279" s="146"/>
      <c r="B279" s="11">
        <v>11</v>
      </c>
      <c r="C279" s="12" t="s">
        <v>82</v>
      </c>
      <c r="D279" s="13" t="s">
        <v>197</v>
      </c>
      <c r="E279" s="16" t="s">
        <v>39</v>
      </c>
      <c r="F279" s="151">
        <v>40</v>
      </c>
      <c r="G279" s="61"/>
      <c r="H279" s="246">
        <f t="shared" si="23"/>
        <v>0</v>
      </c>
      <c r="I279" s="146"/>
      <c r="J279" s="146"/>
      <c r="K279" s="146"/>
      <c r="L279" s="146"/>
      <c r="M279" s="146"/>
      <c r="N279" s="146"/>
      <c r="O279" s="146"/>
      <c r="P279" s="146"/>
      <c r="Q279" s="146"/>
      <c r="R279" s="146"/>
      <c r="S279" s="146"/>
      <c r="T279" s="146"/>
      <c r="U279" s="146"/>
      <c r="V279" s="146"/>
      <c r="W279" s="146"/>
      <c r="X279" s="146"/>
      <c r="Y279" s="146"/>
      <c r="Z279" s="146"/>
      <c r="AA279" s="146"/>
      <c r="AB279" s="146"/>
      <c r="AC279" s="146"/>
      <c r="AD279" s="146"/>
      <c r="AE279" s="146"/>
      <c r="AF279" s="146"/>
      <c r="AG279" s="146"/>
      <c r="AH279" s="146"/>
      <c r="AI279" s="146"/>
      <c r="AJ279" s="146"/>
      <c r="AK279" s="146"/>
    </row>
    <row r="280" spans="1:37" s="149" customFormat="1" ht="23.25" customHeight="1" thickBot="1" x14ac:dyDescent="0.4">
      <c r="A280" s="146"/>
      <c r="B280" s="384" t="s">
        <v>88</v>
      </c>
      <c r="C280" s="385"/>
      <c r="D280" s="385"/>
      <c r="E280" s="385"/>
      <c r="F280" s="385"/>
      <c r="G280" s="385"/>
      <c r="H280" s="247">
        <f>SUM(H276:H279)</f>
        <v>0</v>
      </c>
      <c r="I280" s="146"/>
      <c r="J280" s="146"/>
      <c r="K280" s="146"/>
      <c r="L280" s="146"/>
      <c r="M280" s="146"/>
      <c r="N280" s="146"/>
      <c r="O280" s="146"/>
      <c r="P280" s="146"/>
      <c r="Q280" s="146"/>
      <c r="R280" s="146"/>
      <c r="S280" s="146"/>
      <c r="T280" s="146"/>
      <c r="U280" s="146"/>
      <c r="V280" s="146"/>
      <c r="W280" s="146"/>
      <c r="X280" s="146"/>
      <c r="Y280" s="146"/>
      <c r="Z280" s="146"/>
      <c r="AA280" s="146"/>
      <c r="AB280" s="146"/>
      <c r="AC280" s="146"/>
      <c r="AD280" s="146"/>
      <c r="AE280" s="146"/>
      <c r="AF280" s="146"/>
      <c r="AG280" s="146"/>
      <c r="AH280" s="146"/>
      <c r="AI280" s="146"/>
      <c r="AJ280" s="146"/>
      <c r="AK280" s="146"/>
    </row>
    <row r="281" spans="1:37" s="149" customFormat="1" ht="18" customHeight="1" thickBot="1" x14ac:dyDescent="0.4">
      <c r="A281" s="146"/>
      <c r="B281" s="152"/>
      <c r="C281" s="153"/>
      <c r="D281" s="131" t="s">
        <v>41</v>
      </c>
      <c r="E281" s="8"/>
      <c r="F281" s="154"/>
      <c r="G281" s="155"/>
      <c r="H281" s="267"/>
      <c r="I281" s="146"/>
      <c r="J281" s="146"/>
      <c r="K281" s="146"/>
      <c r="L281" s="146"/>
      <c r="M281" s="146"/>
      <c r="N281" s="146"/>
      <c r="O281" s="146"/>
      <c r="P281" s="146"/>
      <c r="Q281" s="146"/>
      <c r="R281" s="146"/>
      <c r="S281" s="146"/>
      <c r="T281" s="146"/>
      <c r="U281" s="146"/>
      <c r="V281" s="146"/>
      <c r="W281" s="146"/>
      <c r="X281" s="146"/>
      <c r="Y281" s="146"/>
      <c r="Z281" s="146"/>
      <c r="AA281" s="146"/>
      <c r="AB281" s="146"/>
      <c r="AC281" s="146"/>
      <c r="AD281" s="146"/>
      <c r="AE281" s="146"/>
      <c r="AF281" s="146"/>
      <c r="AG281" s="146"/>
      <c r="AH281" s="146"/>
      <c r="AI281" s="146"/>
      <c r="AJ281" s="146"/>
      <c r="AK281" s="146"/>
    </row>
    <row r="282" spans="1:37" s="149" customFormat="1" ht="68.099999999999994" customHeight="1" x14ac:dyDescent="0.35">
      <c r="A282" s="146"/>
      <c r="B282" s="133">
        <v>12</v>
      </c>
      <c r="C282" s="134" t="s">
        <v>69</v>
      </c>
      <c r="D282" s="14" t="s">
        <v>196</v>
      </c>
      <c r="E282" s="15" t="s">
        <v>39</v>
      </c>
      <c r="F282" s="150">
        <v>317.11</v>
      </c>
      <c r="G282" s="57"/>
      <c r="H282" s="245">
        <f>F282*G282</f>
        <v>0</v>
      </c>
      <c r="I282" s="146"/>
      <c r="J282" s="146"/>
      <c r="K282" s="146"/>
      <c r="L282" s="146"/>
      <c r="M282" s="146"/>
      <c r="N282" s="146"/>
      <c r="O282" s="146"/>
      <c r="P282" s="146"/>
      <c r="Q282" s="146"/>
      <c r="R282" s="146"/>
      <c r="S282" s="146"/>
      <c r="T282" s="146"/>
      <c r="U282" s="146"/>
      <c r="V282" s="146"/>
      <c r="W282" s="146"/>
      <c r="X282" s="146"/>
      <c r="Y282" s="146"/>
      <c r="Z282" s="146"/>
      <c r="AA282" s="146"/>
      <c r="AB282" s="146"/>
      <c r="AC282" s="146"/>
      <c r="AD282" s="146"/>
      <c r="AE282" s="146"/>
      <c r="AF282" s="146"/>
      <c r="AG282" s="146"/>
      <c r="AH282" s="146"/>
      <c r="AI282" s="146"/>
      <c r="AJ282" s="146"/>
      <c r="AK282" s="146"/>
    </row>
    <row r="283" spans="1:37" s="149" customFormat="1" ht="18" customHeight="1" thickBot="1" x14ac:dyDescent="0.4">
      <c r="A283" s="146"/>
      <c r="B283" s="11">
        <v>13</v>
      </c>
      <c r="C283" s="12" t="s">
        <v>70</v>
      </c>
      <c r="D283" s="13" t="s">
        <v>91</v>
      </c>
      <c r="E283" s="16" t="s">
        <v>38</v>
      </c>
      <c r="F283" s="151">
        <v>1677.06</v>
      </c>
      <c r="G283" s="61"/>
      <c r="H283" s="248">
        <f>F283*G283</f>
        <v>0</v>
      </c>
      <c r="I283" s="146"/>
      <c r="J283" s="146"/>
      <c r="K283" s="146"/>
      <c r="L283" s="146"/>
      <c r="M283" s="146"/>
      <c r="N283" s="146"/>
      <c r="O283" s="146"/>
      <c r="P283" s="146"/>
      <c r="Q283" s="146"/>
      <c r="R283" s="146"/>
      <c r="S283" s="146"/>
      <c r="T283" s="146"/>
      <c r="U283" s="146"/>
      <c r="V283" s="146"/>
      <c r="W283" s="146"/>
      <c r="X283" s="146"/>
      <c r="Y283" s="146"/>
      <c r="Z283" s="146"/>
      <c r="AA283" s="146"/>
      <c r="AB283" s="146"/>
      <c r="AC283" s="146"/>
      <c r="AD283" s="146"/>
      <c r="AE283" s="146"/>
      <c r="AF283" s="146"/>
      <c r="AG283" s="146"/>
      <c r="AH283" s="146"/>
      <c r="AI283" s="146"/>
      <c r="AJ283" s="146"/>
      <c r="AK283" s="146"/>
    </row>
    <row r="284" spans="1:37" s="149" customFormat="1" ht="24" customHeight="1" thickBot="1" x14ac:dyDescent="0.4">
      <c r="A284" s="146"/>
      <c r="B284" s="386" t="s">
        <v>42</v>
      </c>
      <c r="C284" s="387"/>
      <c r="D284" s="387"/>
      <c r="E284" s="387"/>
      <c r="F284" s="387"/>
      <c r="G284" s="388"/>
      <c r="H284" s="265">
        <f>SUM(H282:H283)</f>
        <v>0</v>
      </c>
      <c r="I284" s="146"/>
      <c r="J284" s="146"/>
      <c r="K284" s="146"/>
      <c r="L284" s="146"/>
      <c r="M284" s="146"/>
      <c r="N284" s="146"/>
      <c r="O284" s="146"/>
      <c r="P284" s="146"/>
      <c r="Q284" s="146"/>
      <c r="R284" s="146"/>
      <c r="S284" s="146"/>
      <c r="T284" s="146"/>
      <c r="U284" s="146"/>
      <c r="V284" s="146"/>
      <c r="W284" s="146"/>
      <c r="X284" s="146"/>
      <c r="Y284" s="146"/>
      <c r="Z284" s="146"/>
      <c r="AA284" s="146"/>
      <c r="AB284" s="146"/>
      <c r="AC284" s="146"/>
      <c r="AD284" s="146"/>
      <c r="AE284" s="146"/>
      <c r="AF284" s="146"/>
      <c r="AG284" s="146"/>
      <c r="AH284" s="146"/>
      <c r="AI284" s="146"/>
      <c r="AJ284" s="146"/>
      <c r="AK284" s="146"/>
    </row>
    <row r="285" spans="1:37" s="149" customFormat="1" ht="18" customHeight="1" thickBot="1" x14ac:dyDescent="0.4">
      <c r="A285" s="146"/>
      <c r="B285" s="4"/>
      <c r="C285" s="5"/>
      <c r="D285" s="131" t="s">
        <v>43</v>
      </c>
      <c r="E285" s="8"/>
      <c r="F285" s="5"/>
      <c r="G285" s="5"/>
      <c r="H285" s="268"/>
      <c r="I285" s="146"/>
      <c r="J285" s="146"/>
      <c r="K285" s="146"/>
      <c r="L285" s="146"/>
      <c r="M285" s="146"/>
      <c r="N285" s="146"/>
      <c r="O285" s="146"/>
      <c r="P285" s="146"/>
      <c r="Q285" s="146"/>
      <c r="R285" s="146"/>
      <c r="S285" s="146"/>
      <c r="T285" s="146"/>
      <c r="U285" s="146"/>
      <c r="V285" s="146"/>
      <c r="W285" s="146"/>
      <c r="X285" s="146"/>
      <c r="Y285" s="146"/>
      <c r="Z285" s="146"/>
      <c r="AA285" s="146"/>
      <c r="AB285" s="146"/>
      <c r="AC285" s="146"/>
      <c r="AD285" s="146"/>
      <c r="AE285" s="146"/>
      <c r="AF285" s="146"/>
      <c r="AG285" s="146"/>
      <c r="AH285" s="146"/>
      <c r="AI285" s="146"/>
      <c r="AJ285" s="146"/>
      <c r="AK285" s="146"/>
    </row>
    <row r="286" spans="1:37" s="149" customFormat="1" ht="71.25" customHeight="1" x14ac:dyDescent="0.35">
      <c r="A286" s="146"/>
      <c r="B286" s="133">
        <v>14</v>
      </c>
      <c r="C286" s="134" t="s">
        <v>71</v>
      </c>
      <c r="D286" s="14" t="s">
        <v>225</v>
      </c>
      <c r="E286" s="15" t="s">
        <v>39</v>
      </c>
      <c r="F286" s="150">
        <f>361.74+(85+60)*0.12</f>
        <v>379.14</v>
      </c>
      <c r="G286" s="57"/>
      <c r="H286" s="245">
        <f t="shared" ref="H286:H292" si="24">(F286*G286)</f>
        <v>0</v>
      </c>
      <c r="I286" s="146"/>
      <c r="J286" s="146"/>
      <c r="K286" s="146"/>
      <c r="L286" s="146"/>
      <c r="M286" s="146"/>
      <c r="N286" s="146"/>
      <c r="O286" s="146"/>
      <c r="P286" s="146"/>
      <c r="Q286" s="146"/>
      <c r="R286" s="146"/>
      <c r="S286" s="146"/>
      <c r="T286" s="146"/>
      <c r="U286" s="146"/>
      <c r="V286" s="146"/>
      <c r="W286" s="146"/>
      <c r="X286" s="146"/>
      <c r="Y286" s="146"/>
      <c r="Z286" s="146"/>
      <c r="AA286" s="146"/>
      <c r="AB286" s="146"/>
      <c r="AC286" s="146"/>
      <c r="AD286" s="146"/>
      <c r="AE286" s="146"/>
      <c r="AF286" s="146"/>
      <c r="AG286" s="146"/>
      <c r="AH286" s="146"/>
      <c r="AI286" s="146"/>
      <c r="AJ286" s="146"/>
      <c r="AK286" s="146"/>
    </row>
    <row r="287" spans="1:37" ht="58.5" customHeight="1" x14ac:dyDescent="0.35">
      <c r="A287" s="156"/>
      <c r="B287" s="389">
        <v>15</v>
      </c>
      <c r="C287" s="392" t="s">
        <v>72</v>
      </c>
      <c r="D287" s="157" t="s">
        <v>92</v>
      </c>
      <c r="E287" s="158"/>
      <c r="F287" s="159"/>
      <c r="G287" s="160"/>
      <c r="H287" s="249"/>
      <c r="I287" s="192"/>
      <c r="K287"/>
      <c r="L287"/>
      <c r="M287"/>
      <c r="N287"/>
      <c r="O287"/>
      <c r="P287"/>
      <c r="Q287"/>
      <c r="R287"/>
      <c r="S287"/>
      <c r="T287"/>
      <c r="U287"/>
      <c r="V287"/>
      <c r="W287"/>
      <c r="X287"/>
      <c r="Y287"/>
      <c r="Z287"/>
      <c r="AA287"/>
      <c r="AB287"/>
      <c r="AC287"/>
      <c r="AD287"/>
      <c r="AE287"/>
      <c r="AF287"/>
      <c r="AG287"/>
      <c r="AH287"/>
      <c r="AI287"/>
      <c r="AJ287"/>
      <c r="AK287"/>
    </row>
    <row r="288" spans="1:37" s="149" customFormat="1" ht="18" customHeight="1" x14ac:dyDescent="0.35">
      <c r="A288" s="146"/>
      <c r="B288" s="390"/>
      <c r="C288" s="393"/>
      <c r="D288" s="13" t="s">
        <v>94</v>
      </c>
      <c r="E288" s="16" t="s">
        <v>37</v>
      </c>
      <c r="F288" s="151">
        <v>485.59</v>
      </c>
      <c r="G288" s="61"/>
      <c r="H288" s="246">
        <f t="shared" si="24"/>
        <v>0</v>
      </c>
      <c r="I288" s="146"/>
      <c r="J288" s="146"/>
      <c r="K288" s="146"/>
      <c r="L288" s="146"/>
      <c r="M288" s="146"/>
      <c r="N288" s="146"/>
      <c r="O288" s="146"/>
      <c r="P288" s="146"/>
      <c r="Q288" s="146"/>
      <c r="R288" s="146"/>
      <c r="S288" s="146"/>
      <c r="T288" s="146"/>
      <c r="U288" s="146"/>
      <c r="V288" s="146"/>
      <c r="W288" s="146"/>
      <c r="X288" s="146"/>
      <c r="Y288" s="146"/>
      <c r="Z288" s="146"/>
      <c r="AA288" s="146"/>
      <c r="AB288" s="146"/>
      <c r="AC288" s="146"/>
      <c r="AD288" s="146"/>
      <c r="AE288" s="146"/>
      <c r="AF288" s="146"/>
      <c r="AG288" s="146"/>
      <c r="AH288" s="146"/>
      <c r="AI288" s="146"/>
      <c r="AJ288" s="146"/>
      <c r="AK288" s="146"/>
    </row>
    <row r="289" spans="1:37" s="149" customFormat="1" ht="27.75" customHeight="1" x14ac:dyDescent="0.35">
      <c r="A289" s="146"/>
      <c r="B289" s="391"/>
      <c r="C289" s="394"/>
      <c r="D289" s="13" t="s">
        <v>93</v>
      </c>
      <c r="E289" s="16" t="s">
        <v>37</v>
      </c>
      <c r="F289" s="151">
        <v>489.5</v>
      </c>
      <c r="G289" s="61"/>
      <c r="H289" s="246">
        <f t="shared" si="24"/>
        <v>0</v>
      </c>
      <c r="I289" s="146"/>
      <c r="J289" s="146"/>
      <c r="K289" s="146"/>
      <c r="L289" s="146"/>
      <c r="M289" s="146"/>
      <c r="N289" s="146"/>
      <c r="O289" s="146"/>
      <c r="P289" s="146"/>
      <c r="Q289" s="146"/>
      <c r="R289" s="146"/>
      <c r="S289" s="146"/>
      <c r="T289" s="146"/>
      <c r="U289" s="146"/>
      <c r="V289" s="146"/>
      <c r="W289" s="146"/>
      <c r="X289" s="146"/>
      <c r="Y289" s="146"/>
      <c r="Z289" s="146"/>
      <c r="AA289" s="146"/>
      <c r="AB289" s="146"/>
      <c r="AC289" s="146"/>
      <c r="AD289" s="146"/>
      <c r="AE289" s="146"/>
      <c r="AF289" s="146"/>
      <c r="AG289" s="146"/>
      <c r="AH289" s="146"/>
      <c r="AI289" s="146"/>
      <c r="AJ289" s="146"/>
      <c r="AK289" s="146"/>
    </row>
    <row r="290" spans="1:37" ht="41.25" customHeight="1" x14ac:dyDescent="0.35">
      <c r="A290" s="162"/>
      <c r="B290" s="11">
        <v>16</v>
      </c>
      <c r="C290" s="12" t="s">
        <v>73</v>
      </c>
      <c r="D290" s="157" t="s">
        <v>95</v>
      </c>
      <c r="E290" s="16" t="s">
        <v>37</v>
      </c>
      <c r="F290" s="151">
        <v>16.82</v>
      </c>
      <c r="G290" s="61"/>
      <c r="H290" s="246">
        <f t="shared" si="24"/>
        <v>0</v>
      </c>
      <c r="K290"/>
      <c r="L290"/>
      <c r="M290"/>
      <c r="N290"/>
      <c r="O290"/>
      <c r="P290"/>
      <c r="Q290"/>
      <c r="R290"/>
      <c r="S290"/>
      <c r="T290"/>
      <c r="U290"/>
      <c r="V290"/>
      <c r="W290"/>
      <c r="X290"/>
      <c r="Y290"/>
      <c r="Z290"/>
      <c r="AA290"/>
      <c r="AB290"/>
      <c r="AC290"/>
      <c r="AD290"/>
      <c r="AE290"/>
      <c r="AF290"/>
      <c r="AG290"/>
      <c r="AH290"/>
      <c r="AI290"/>
      <c r="AJ290"/>
      <c r="AK290"/>
    </row>
    <row r="291" spans="1:37" s="149" customFormat="1" ht="48" customHeight="1" x14ac:dyDescent="0.35">
      <c r="A291" s="146"/>
      <c r="B291" s="11">
        <v>17</v>
      </c>
      <c r="C291" s="12" t="s">
        <v>74</v>
      </c>
      <c r="D291" s="13" t="s">
        <v>96</v>
      </c>
      <c r="E291" s="16" t="s">
        <v>38</v>
      </c>
      <c r="F291" s="151">
        <v>1222.8900000000001</v>
      </c>
      <c r="G291" s="61"/>
      <c r="H291" s="246">
        <f t="shared" si="24"/>
        <v>0</v>
      </c>
      <c r="I291" s="146"/>
      <c r="J291" s="146"/>
      <c r="K291" s="146"/>
      <c r="L291" s="146"/>
      <c r="M291" s="146"/>
      <c r="N291" s="146"/>
      <c r="O291" s="146"/>
      <c r="P291" s="146"/>
      <c r="Q291" s="146"/>
      <c r="R291" s="146"/>
      <c r="S291" s="146"/>
      <c r="T291" s="146"/>
      <c r="U291" s="146"/>
      <c r="V291" s="146"/>
      <c r="W291" s="146"/>
      <c r="X291" s="146"/>
      <c r="Y291" s="146"/>
      <c r="Z291" s="146"/>
      <c r="AA291" s="146"/>
      <c r="AB291" s="146"/>
      <c r="AC291" s="146"/>
      <c r="AD291" s="146"/>
      <c r="AE291" s="146"/>
      <c r="AF291" s="146"/>
      <c r="AG291" s="146"/>
      <c r="AH291" s="146"/>
      <c r="AI291" s="146"/>
      <c r="AJ291" s="146"/>
      <c r="AK291" s="146"/>
    </row>
    <row r="292" spans="1:37" s="149" customFormat="1" ht="98.1" customHeight="1" thickBot="1" x14ac:dyDescent="0.4">
      <c r="A292" s="146"/>
      <c r="B292" s="11">
        <v>18</v>
      </c>
      <c r="C292" s="12" t="s">
        <v>75</v>
      </c>
      <c r="D292" s="13" t="s">
        <v>97</v>
      </c>
      <c r="E292" s="16" t="s">
        <v>38</v>
      </c>
      <c r="F292" s="151">
        <v>314.42</v>
      </c>
      <c r="G292" s="61"/>
      <c r="H292" s="246">
        <f t="shared" si="24"/>
        <v>0</v>
      </c>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row>
    <row r="293" spans="1:37" s="149" customFormat="1" ht="33" customHeight="1" thickBot="1" x14ac:dyDescent="0.4">
      <c r="A293" s="146"/>
      <c r="B293" s="395" t="s">
        <v>44</v>
      </c>
      <c r="C293" s="396"/>
      <c r="D293" s="396"/>
      <c r="E293" s="396"/>
      <c r="F293" s="396"/>
      <c r="G293" s="397"/>
      <c r="H293" s="256">
        <f>SUM(H286:H292)</f>
        <v>0</v>
      </c>
      <c r="I293" s="146"/>
      <c r="J293" s="146"/>
      <c r="K293" s="146"/>
      <c r="L293" s="146"/>
      <c r="M293" s="146"/>
      <c r="N293" s="146"/>
      <c r="O293" s="146"/>
      <c r="P293" s="146"/>
      <c r="Q293" s="146"/>
      <c r="R293" s="146"/>
      <c r="S293" s="146"/>
      <c r="T293" s="146"/>
      <c r="U293" s="146"/>
      <c r="V293" s="146"/>
      <c r="W293" s="146"/>
      <c r="X293" s="146"/>
      <c r="Y293" s="146"/>
      <c r="Z293" s="146"/>
      <c r="AA293" s="146"/>
      <c r="AB293" s="146"/>
      <c r="AC293" s="146"/>
      <c r="AD293" s="146"/>
      <c r="AE293" s="146"/>
      <c r="AF293" s="146"/>
      <c r="AG293" s="146"/>
      <c r="AH293" s="146"/>
      <c r="AI293" s="146"/>
      <c r="AJ293" s="146"/>
      <c r="AK293" s="146"/>
    </row>
    <row r="294" spans="1:37" s="146" customFormat="1" ht="18" customHeight="1" thickBot="1" x14ac:dyDescent="0.4">
      <c r="B294" s="163"/>
      <c r="C294" s="164"/>
      <c r="D294" s="165" t="s">
        <v>45</v>
      </c>
      <c r="E294" s="8"/>
      <c r="F294" s="10"/>
      <c r="G294" s="9"/>
      <c r="H294" s="268"/>
    </row>
    <row r="295" spans="1:37" s="146" customFormat="1" ht="63" customHeight="1" thickBot="1" x14ac:dyDescent="0.4">
      <c r="B295" s="133">
        <v>20</v>
      </c>
      <c r="C295" s="166">
        <v>6</v>
      </c>
      <c r="D295" s="14" t="s">
        <v>98</v>
      </c>
      <c r="E295" s="15" t="s">
        <v>40</v>
      </c>
      <c r="F295" s="150">
        <v>9</v>
      </c>
      <c r="G295" s="57"/>
      <c r="H295" s="250">
        <f t="shared" ref="H295" si="25">(F295*G295)</f>
        <v>0</v>
      </c>
    </row>
    <row r="296" spans="1:37" s="149" customFormat="1" ht="33" customHeight="1" thickBot="1" x14ac:dyDescent="0.4">
      <c r="A296" s="146"/>
      <c r="B296" s="395" t="s">
        <v>46</v>
      </c>
      <c r="C296" s="396"/>
      <c r="D296" s="396"/>
      <c r="E296" s="396"/>
      <c r="F296" s="396"/>
      <c r="G296" s="397"/>
      <c r="H296" s="276">
        <f>SUM(H295:H295)</f>
        <v>0</v>
      </c>
      <c r="I296" s="146"/>
      <c r="J296" s="146"/>
      <c r="K296" s="146"/>
      <c r="L296" s="146"/>
      <c r="M296" s="146"/>
      <c r="N296" s="146"/>
      <c r="O296" s="146"/>
      <c r="P296" s="146"/>
      <c r="Q296" s="146"/>
      <c r="R296" s="146"/>
      <c r="S296" s="146"/>
      <c r="T296" s="146"/>
      <c r="U296" s="146"/>
      <c r="V296" s="146"/>
      <c r="W296" s="146"/>
      <c r="X296" s="146"/>
      <c r="Y296" s="146"/>
      <c r="Z296" s="146"/>
      <c r="AA296" s="146"/>
      <c r="AB296" s="146"/>
      <c r="AC296" s="146"/>
      <c r="AD296" s="146"/>
      <c r="AE296" s="146"/>
      <c r="AF296" s="146"/>
      <c r="AG296" s="146"/>
      <c r="AH296" s="146"/>
      <c r="AI296" s="146"/>
      <c r="AJ296" s="146"/>
      <c r="AK296" s="146"/>
    </row>
    <row r="297" spans="1:37" ht="19.5" thickBot="1" x14ac:dyDescent="0.4">
      <c r="E297" s="169"/>
    </row>
    <row r="298" spans="1:37" ht="29.25" customHeight="1" x14ac:dyDescent="0.35">
      <c r="A298" s="172"/>
      <c r="B298" s="173"/>
      <c r="C298" s="174"/>
      <c r="D298" s="369" t="s">
        <v>116</v>
      </c>
      <c r="E298" s="370"/>
      <c r="F298" s="370"/>
      <c r="G298" s="371"/>
      <c r="H298" s="271"/>
    </row>
    <row r="299" spans="1:37" ht="18.75" x14ac:dyDescent="0.35">
      <c r="A299" s="172"/>
      <c r="B299" s="116"/>
      <c r="C299" s="17"/>
      <c r="D299" s="177" t="s">
        <v>48</v>
      </c>
      <c r="E299" s="177"/>
      <c r="F299" s="178"/>
      <c r="G299" s="179"/>
      <c r="H299" s="272">
        <f>H280</f>
        <v>0</v>
      </c>
    </row>
    <row r="300" spans="1:37" s="1" customFormat="1" ht="18.75" x14ac:dyDescent="0.35">
      <c r="A300" s="172"/>
      <c r="B300" s="180"/>
      <c r="C300" s="181"/>
      <c r="D300" s="177" t="s">
        <v>49</v>
      </c>
      <c r="E300" s="182"/>
      <c r="F300" s="178"/>
      <c r="G300" s="179"/>
      <c r="H300" s="272">
        <f>H284</f>
        <v>0</v>
      </c>
    </row>
    <row r="301" spans="1:37" s="1" customFormat="1" ht="18.75" x14ac:dyDescent="0.35">
      <c r="A301" s="110"/>
      <c r="B301" s="183"/>
      <c r="C301" s="13"/>
      <c r="D301" s="182" t="s">
        <v>50</v>
      </c>
      <c r="E301" s="182"/>
      <c r="F301" s="184"/>
      <c r="G301" s="182"/>
      <c r="H301" s="272">
        <f>H293</f>
        <v>0</v>
      </c>
    </row>
    <row r="302" spans="1:37" s="1" customFormat="1" ht="19.5" thickBot="1" x14ac:dyDescent="0.4">
      <c r="A302" s="110"/>
      <c r="B302" s="183"/>
      <c r="C302" s="13"/>
      <c r="D302" s="182" t="s">
        <v>51</v>
      </c>
      <c r="E302" s="182"/>
      <c r="F302" s="184"/>
      <c r="G302" s="182"/>
      <c r="H302" s="272">
        <f>H296</f>
        <v>0</v>
      </c>
    </row>
    <row r="303" spans="1:37" s="1" customFormat="1" ht="33.75" customHeight="1" thickBot="1" x14ac:dyDescent="0.4">
      <c r="A303" s="110"/>
      <c r="B303" s="185"/>
      <c r="C303" s="186"/>
      <c r="D303" s="187" t="s">
        <v>90</v>
      </c>
      <c r="E303" s="187"/>
      <c r="F303" s="187"/>
      <c r="G303" s="187"/>
      <c r="H303" s="273">
        <f>SUM(H299:H302)</f>
        <v>0</v>
      </c>
      <c r="I303" s="382"/>
      <c r="J303" s="383"/>
      <c r="K303" s="383"/>
    </row>
    <row r="304" spans="1:37" ht="18.75" thickBot="1" x14ac:dyDescent="0.4"/>
    <row r="305" spans="1:37" ht="19.5" thickBot="1" x14ac:dyDescent="0.4">
      <c r="B305" s="338" t="s">
        <v>0</v>
      </c>
      <c r="C305" s="339"/>
      <c r="D305" s="339"/>
      <c r="E305" s="339"/>
      <c r="F305" s="339"/>
      <c r="G305" s="339"/>
      <c r="H305" s="340"/>
    </row>
    <row r="306" spans="1:37" ht="19.149999999999999" customHeight="1" thickBot="1" x14ac:dyDescent="0.4">
      <c r="B306" s="309" t="s">
        <v>127</v>
      </c>
      <c r="C306" s="341"/>
      <c r="D306" s="341"/>
      <c r="E306" s="341"/>
      <c r="F306" s="341"/>
      <c r="G306" s="341"/>
      <c r="H306" s="342"/>
    </row>
    <row r="307" spans="1:37" s="149" customFormat="1" ht="18" customHeight="1" x14ac:dyDescent="0.35">
      <c r="A307" s="146"/>
      <c r="B307" s="133">
        <v>7</v>
      </c>
      <c r="C307" s="134" t="s">
        <v>65</v>
      </c>
      <c r="D307" s="14" t="s">
        <v>85</v>
      </c>
      <c r="E307" s="15" t="s">
        <v>223</v>
      </c>
      <c r="F307" s="150">
        <v>0.05</v>
      </c>
      <c r="G307" s="57"/>
      <c r="H307" s="245">
        <f>F307*G307</f>
        <v>0</v>
      </c>
      <c r="I307" s="146"/>
      <c r="J307" s="146"/>
      <c r="K307" s="146"/>
      <c r="L307" s="146"/>
      <c r="M307" s="146"/>
      <c r="N307" s="146"/>
      <c r="O307" s="146"/>
      <c r="P307" s="146"/>
      <c r="Q307" s="146"/>
      <c r="R307" s="146"/>
      <c r="S307" s="146"/>
      <c r="T307" s="146"/>
      <c r="U307" s="146"/>
      <c r="V307" s="146"/>
      <c r="W307" s="146"/>
      <c r="X307" s="146"/>
      <c r="Y307" s="146"/>
      <c r="Z307" s="146"/>
      <c r="AA307" s="146"/>
      <c r="AB307" s="146"/>
      <c r="AC307" s="146"/>
      <c r="AD307" s="146"/>
      <c r="AE307" s="146"/>
      <c r="AF307" s="146"/>
      <c r="AG307" s="146"/>
      <c r="AH307" s="146"/>
      <c r="AI307" s="146"/>
      <c r="AJ307" s="146"/>
      <c r="AK307" s="146"/>
    </row>
    <row r="308" spans="1:37" s="149" customFormat="1" ht="33" customHeight="1" x14ac:dyDescent="0.35">
      <c r="A308" s="146"/>
      <c r="B308" s="11">
        <v>8</v>
      </c>
      <c r="C308" s="12" t="s">
        <v>66</v>
      </c>
      <c r="D308" s="13" t="s">
        <v>86</v>
      </c>
      <c r="E308" s="16" t="s">
        <v>37</v>
      </c>
      <c r="F308" s="151">
        <v>10.82</v>
      </c>
      <c r="G308" s="61"/>
      <c r="H308" s="246">
        <f>F308*G308</f>
        <v>0</v>
      </c>
      <c r="I308" s="146"/>
      <c r="J308" s="146"/>
      <c r="K308" s="146"/>
      <c r="L308" s="146"/>
      <c r="M308" s="146"/>
      <c r="N308" s="146"/>
      <c r="O308" s="146"/>
      <c r="P308" s="146"/>
      <c r="Q308" s="146"/>
      <c r="R308" s="146"/>
      <c r="S308" s="146"/>
      <c r="T308" s="146"/>
      <c r="U308" s="146"/>
      <c r="V308" s="146"/>
      <c r="W308" s="146"/>
      <c r="X308" s="146"/>
      <c r="Y308" s="146"/>
      <c r="Z308" s="146"/>
      <c r="AA308" s="146"/>
      <c r="AB308" s="146"/>
      <c r="AC308" s="146"/>
      <c r="AD308" s="146"/>
      <c r="AE308" s="146"/>
      <c r="AF308" s="146"/>
      <c r="AG308" s="146"/>
      <c r="AH308" s="146"/>
      <c r="AI308" s="146"/>
      <c r="AJ308" s="146"/>
      <c r="AK308" s="146"/>
    </row>
    <row r="309" spans="1:37" s="149" customFormat="1" ht="78.75" customHeight="1" x14ac:dyDescent="0.35">
      <c r="A309" s="146"/>
      <c r="B309" s="11">
        <v>9</v>
      </c>
      <c r="C309" s="12" t="s">
        <v>81</v>
      </c>
      <c r="D309" s="13" t="s">
        <v>227</v>
      </c>
      <c r="E309" s="16" t="s">
        <v>37</v>
      </c>
      <c r="F309" s="151">
        <v>84.71</v>
      </c>
      <c r="G309" s="61"/>
      <c r="H309" s="246">
        <f t="shared" ref="H309:H311" si="26">F309*G309</f>
        <v>0</v>
      </c>
      <c r="I309" s="146"/>
      <c r="J309" s="146"/>
      <c r="K309" s="146"/>
      <c r="L309" s="146"/>
      <c r="M309" s="146"/>
      <c r="N309" s="146"/>
      <c r="O309" s="146"/>
      <c r="P309" s="146"/>
      <c r="Q309" s="146"/>
      <c r="R309" s="146"/>
      <c r="S309" s="146"/>
      <c r="T309" s="146"/>
      <c r="U309" s="146"/>
      <c r="V309" s="146"/>
      <c r="W309" s="146"/>
      <c r="X309" s="146"/>
      <c r="Y309" s="146"/>
      <c r="Z309" s="146"/>
      <c r="AA309" s="146"/>
      <c r="AB309" s="146"/>
      <c r="AC309" s="146"/>
      <c r="AD309" s="146"/>
      <c r="AE309" s="146"/>
      <c r="AF309" s="146"/>
      <c r="AG309" s="146"/>
      <c r="AH309" s="146"/>
      <c r="AI309" s="146"/>
      <c r="AJ309" s="146"/>
      <c r="AK309" s="146"/>
    </row>
    <row r="310" spans="1:37" s="149" customFormat="1" ht="63" customHeight="1" x14ac:dyDescent="0.35">
      <c r="A310" s="146"/>
      <c r="B310" s="11">
        <v>10</v>
      </c>
      <c r="C310" s="12" t="s">
        <v>68</v>
      </c>
      <c r="D310" s="13" t="s">
        <v>201</v>
      </c>
      <c r="E310" s="16" t="s">
        <v>39</v>
      </c>
      <c r="F310" s="151">
        <v>2</v>
      </c>
      <c r="G310" s="61"/>
      <c r="H310" s="246">
        <f t="shared" si="26"/>
        <v>0</v>
      </c>
      <c r="I310" s="146"/>
      <c r="J310" s="146"/>
      <c r="K310" s="146"/>
      <c r="L310" s="146"/>
      <c r="M310" s="146"/>
      <c r="N310" s="146"/>
      <c r="O310" s="146"/>
      <c r="P310" s="146"/>
      <c r="Q310" s="146"/>
      <c r="R310" s="146"/>
      <c r="S310" s="146"/>
      <c r="T310" s="146"/>
      <c r="U310" s="146"/>
      <c r="V310" s="146"/>
      <c r="W310" s="146"/>
      <c r="X310" s="146"/>
      <c r="Y310" s="146"/>
      <c r="Z310" s="146"/>
      <c r="AA310" s="146"/>
      <c r="AB310" s="146"/>
      <c r="AC310" s="146"/>
      <c r="AD310" s="146"/>
      <c r="AE310" s="146"/>
      <c r="AF310" s="146"/>
      <c r="AG310" s="146"/>
      <c r="AH310" s="146"/>
      <c r="AI310" s="146"/>
      <c r="AJ310" s="146"/>
      <c r="AK310" s="146"/>
    </row>
    <row r="311" spans="1:37" s="149" customFormat="1" ht="73.5" customHeight="1" x14ac:dyDescent="0.35">
      <c r="A311" s="146"/>
      <c r="B311" s="11">
        <v>11</v>
      </c>
      <c r="C311" s="12" t="s">
        <v>82</v>
      </c>
      <c r="D311" s="13" t="s">
        <v>197</v>
      </c>
      <c r="E311" s="16" t="s">
        <v>38</v>
      </c>
      <c r="F311" s="151">
        <v>8</v>
      </c>
      <c r="G311" s="61"/>
      <c r="H311" s="246">
        <f t="shared" si="26"/>
        <v>0</v>
      </c>
      <c r="I311" s="146"/>
      <c r="J311" s="146"/>
      <c r="K311" s="146"/>
      <c r="L311" s="146"/>
      <c r="M311" s="146"/>
      <c r="N311" s="146"/>
      <c r="O311" s="146"/>
      <c r="P311" s="146"/>
      <c r="Q311" s="146"/>
      <c r="R311" s="146"/>
      <c r="S311" s="146"/>
      <c r="T311" s="146"/>
      <c r="U311" s="146"/>
      <c r="V311" s="146"/>
      <c r="W311" s="146"/>
      <c r="X311" s="146"/>
      <c r="Y311" s="146"/>
      <c r="Z311" s="146"/>
      <c r="AA311" s="146"/>
      <c r="AB311" s="146"/>
      <c r="AC311" s="146"/>
      <c r="AD311" s="146"/>
      <c r="AE311" s="146"/>
      <c r="AF311" s="146"/>
      <c r="AG311" s="146"/>
      <c r="AH311" s="146"/>
      <c r="AI311" s="146"/>
      <c r="AJ311" s="146"/>
      <c r="AK311" s="146"/>
    </row>
    <row r="312" spans="1:37" s="149" customFormat="1" ht="33" customHeight="1" thickBot="1" x14ac:dyDescent="0.4">
      <c r="A312" s="146"/>
      <c r="B312" s="384" t="s">
        <v>88</v>
      </c>
      <c r="C312" s="385"/>
      <c r="D312" s="385"/>
      <c r="E312" s="385"/>
      <c r="F312" s="385"/>
      <c r="G312" s="385"/>
      <c r="H312" s="247">
        <f>SUM(H307:H311)</f>
        <v>0</v>
      </c>
      <c r="I312" s="146"/>
      <c r="J312" s="146"/>
      <c r="K312" s="146"/>
      <c r="L312" s="146"/>
      <c r="M312" s="146"/>
      <c r="N312" s="146"/>
      <c r="O312" s="146"/>
      <c r="P312" s="146"/>
      <c r="Q312" s="146"/>
      <c r="R312" s="146"/>
      <c r="S312" s="146"/>
      <c r="T312" s="146"/>
      <c r="U312" s="146"/>
      <c r="V312" s="146"/>
      <c r="W312" s="146"/>
      <c r="X312" s="146"/>
      <c r="Y312" s="146"/>
      <c r="Z312" s="146"/>
      <c r="AA312" s="146"/>
      <c r="AB312" s="146"/>
      <c r="AC312" s="146"/>
      <c r="AD312" s="146"/>
      <c r="AE312" s="146"/>
      <c r="AF312" s="146"/>
      <c r="AG312" s="146"/>
      <c r="AH312" s="146"/>
      <c r="AI312" s="146"/>
      <c r="AJ312" s="146"/>
      <c r="AK312" s="146"/>
    </row>
    <row r="313" spans="1:37" s="149" customFormat="1" ht="18" customHeight="1" thickBot="1" x14ac:dyDescent="0.4">
      <c r="A313" s="146"/>
      <c r="B313" s="152"/>
      <c r="C313" s="153"/>
      <c r="D313" s="131" t="s">
        <v>41</v>
      </c>
      <c r="E313" s="8"/>
      <c r="F313" s="154"/>
      <c r="G313" s="155"/>
      <c r="H313" s="267"/>
      <c r="I313" s="146"/>
      <c r="J313" s="146"/>
      <c r="K313" s="146"/>
      <c r="L313" s="146"/>
      <c r="M313" s="146"/>
      <c r="N313" s="146"/>
      <c r="O313" s="146"/>
      <c r="P313" s="146"/>
      <c r="Q313" s="146"/>
      <c r="R313" s="146"/>
      <c r="S313" s="146"/>
      <c r="T313" s="146"/>
      <c r="U313" s="146"/>
      <c r="V313" s="146"/>
      <c r="W313" s="146"/>
      <c r="X313" s="146"/>
      <c r="Y313" s="146"/>
      <c r="Z313" s="146"/>
      <c r="AA313" s="146"/>
      <c r="AB313" s="146"/>
      <c r="AC313" s="146"/>
      <c r="AD313" s="146"/>
      <c r="AE313" s="146"/>
      <c r="AF313" s="146"/>
      <c r="AG313" s="146"/>
      <c r="AH313" s="146"/>
      <c r="AI313" s="146"/>
      <c r="AJ313" s="146"/>
      <c r="AK313" s="146"/>
    </row>
    <row r="314" spans="1:37" s="149" customFormat="1" ht="68.099999999999994" customHeight="1" x14ac:dyDescent="0.35">
      <c r="A314" s="146"/>
      <c r="B314" s="133">
        <v>12</v>
      </c>
      <c r="C314" s="134" t="s">
        <v>69</v>
      </c>
      <c r="D314" s="14" t="s">
        <v>196</v>
      </c>
      <c r="E314" s="15" t="s">
        <v>39</v>
      </c>
      <c r="F314" s="150">
        <v>36.369999999999997</v>
      </c>
      <c r="G314" s="57"/>
      <c r="H314" s="245">
        <f>F314*G314</f>
        <v>0</v>
      </c>
      <c r="I314" s="146"/>
      <c r="J314" s="146"/>
      <c r="K314" s="146"/>
      <c r="L314" s="146"/>
      <c r="M314" s="146"/>
      <c r="N314" s="146"/>
      <c r="O314" s="146"/>
      <c r="P314" s="146"/>
      <c r="Q314" s="146"/>
      <c r="R314" s="146"/>
      <c r="S314" s="146"/>
      <c r="T314" s="146"/>
      <c r="U314" s="146"/>
      <c r="V314" s="146"/>
      <c r="W314" s="146"/>
      <c r="X314" s="146"/>
      <c r="Y314" s="146"/>
      <c r="Z314" s="146"/>
      <c r="AA314" s="146"/>
      <c r="AB314" s="146"/>
      <c r="AC314" s="146"/>
      <c r="AD314" s="146"/>
      <c r="AE314" s="146"/>
      <c r="AF314" s="146"/>
      <c r="AG314" s="146"/>
      <c r="AH314" s="146"/>
      <c r="AI314" s="146"/>
      <c r="AJ314" s="146"/>
      <c r="AK314" s="146"/>
    </row>
    <row r="315" spans="1:37" s="149" customFormat="1" ht="18" customHeight="1" thickBot="1" x14ac:dyDescent="0.4">
      <c r="A315" s="146"/>
      <c r="B315" s="11">
        <v>13</v>
      </c>
      <c r="C315" s="12" t="s">
        <v>70</v>
      </c>
      <c r="D315" s="13" t="s">
        <v>91</v>
      </c>
      <c r="E315" s="16" t="s">
        <v>38</v>
      </c>
      <c r="F315" s="151">
        <v>276.95999999999998</v>
      </c>
      <c r="G315" s="61"/>
      <c r="H315" s="248">
        <f>F315*G315</f>
        <v>0</v>
      </c>
      <c r="I315" s="146"/>
      <c r="J315" s="146"/>
      <c r="K315" s="146"/>
      <c r="L315" s="146"/>
      <c r="M315" s="146"/>
      <c r="N315" s="146"/>
      <c r="O315" s="146"/>
      <c r="P315" s="146"/>
      <c r="Q315" s="146"/>
      <c r="R315" s="146"/>
      <c r="S315" s="146"/>
      <c r="T315" s="146"/>
      <c r="U315" s="146"/>
      <c r="V315" s="146"/>
      <c r="W315" s="146"/>
      <c r="X315" s="146"/>
      <c r="Y315" s="146"/>
      <c r="Z315" s="146"/>
      <c r="AA315" s="146"/>
      <c r="AB315" s="146"/>
      <c r="AC315" s="146"/>
      <c r="AD315" s="146"/>
      <c r="AE315" s="146"/>
      <c r="AF315" s="146"/>
      <c r="AG315" s="146"/>
      <c r="AH315" s="146"/>
      <c r="AI315" s="146"/>
      <c r="AJ315" s="146"/>
      <c r="AK315" s="146"/>
    </row>
    <row r="316" spans="1:37" s="149" customFormat="1" ht="33" customHeight="1" thickBot="1" x14ac:dyDescent="0.4">
      <c r="A316" s="146"/>
      <c r="B316" s="386" t="s">
        <v>42</v>
      </c>
      <c r="C316" s="387"/>
      <c r="D316" s="387"/>
      <c r="E316" s="387"/>
      <c r="F316" s="387"/>
      <c r="G316" s="388"/>
      <c r="H316" s="265">
        <f>SUM(H314:H315)</f>
        <v>0</v>
      </c>
      <c r="I316" s="146"/>
      <c r="J316" s="146"/>
      <c r="K316" s="146"/>
      <c r="L316" s="146"/>
      <c r="M316" s="146"/>
      <c r="N316" s="146"/>
      <c r="O316" s="146"/>
      <c r="P316" s="146"/>
      <c r="Q316" s="146"/>
      <c r="R316" s="146"/>
      <c r="S316" s="146"/>
      <c r="T316" s="146"/>
      <c r="U316" s="146"/>
      <c r="V316" s="146"/>
      <c r="W316" s="146"/>
      <c r="X316" s="146"/>
      <c r="Y316" s="146"/>
      <c r="Z316" s="146"/>
      <c r="AA316" s="146"/>
      <c r="AB316" s="146"/>
      <c r="AC316" s="146"/>
      <c r="AD316" s="146"/>
      <c r="AE316" s="146"/>
      <c r="AF316" s="146"/>
      <c r="AG316" s="146"/>
      <c r="AH316" s="146"/>
      <c r="AI316" s="146"/>
      <c r="AJ316" s="146"/>
      <c r="AK316" s="146"/>
    </row>
    <row r="317" spans="1:37" s="149" customFormat="1" ht="18" customHeight="1" thickBot="1" x14ac:dyDescent="0.4">
      <c r="A317" s="146"/>
      <c r="B317" s="4"/>
      <c r="C317" s="5"/>
      <c r="D317" s="131" t="s">
        <v>43</v>
      </c>
      <c r="E317" s="8"/>
      <c r="F317" s="5"/>
      <c r="G317" s="5"/>
      <c r="H317" s="268"/>
      <c r="I317" s="146"/>
      <c r="J317" s="146"/>
      <c r="K317" s="146"/>
      <c r="L317" s="146"/>
      <c r="M317" s="146"/>
      <c r="N317" s="146"/>
      <c r="O317" s="146"/>
      <c r="P317" s="146"/>
      <c r="Q317" s="146"/>
      <c r="R317" s="146"/>
      <c r="S317" s="146"/>
      <c r="T317" s="146"/>
      <c r="U317" s="146"/>
      <c r="V317" s="146"/>
      <c r="W317" s="146"/>
      <c r="X317" s="146"/>
      <c r="Y317" s="146"/>
      <c r="Z317" s="146"/>
      <c r="AA317" s="146"/>
      <c r="AB317" s="146"/>
      <c r="AC317" s="146"/>
      <c r="AD317" s="146"/>
      <c r="AE317" s="146"/>
      <c r="AF317" s="146"/>
      <c r="AG317" s="146"/>
      <c r="AH317" s="146"/>
      <c r="AI317" s="146"/>
      <c r="AJ317" s="146"/>
      <c r="AK317" s="146"/>
    </row>
    <row r="318" spans="1:37" s="149" customFormat="1" ht="70.5" customHeight="1" x14ac:dyDescent="0.35">
      <c r="A318" s="146"/>
      <c r="B318" s="133">
        <v>14</v>
      </c>
      <c r="C318" s="134" t="s">
        <v>71</v>
      </c>
      <c r="D318" s="14" t="s">
        <v>225</v>
      </c>
      <c r="E318" s="15" t="s">
        <v>39</v>
      </c>
      <c r="F318" s="150">
        <f>57.04+45*0.12</f>
        <v>62.44</v>
      </c>
      <c r="G318" s="57"/>
      <c r="H318" s="245">
        <f t="shared" ref="H318:H324" si="27">(F318*G318)</f>
        <v>0</v>
      </c>
      <c r="I318" s="146"/>
      <c r="J318" s="146"/>
      <c r="K318" s="146"/>
      <c r="L318" s="146"/>
      <c r="M318" s="146"/>
      <c r="N318" s="146"/>
      <c r="O318" s="146"/>
      <c r="P318" s="146"/>
      <c r="Q318" s="146"/>
      <c r="R318" s="146"/>
      <c r="S318" s="146"/>
      <c r="T318" s="146"/>
      <c r="U318" s="146"/>
      <c r="V318" s="146"/>
      <c r="W318" s="146"/>
      <c r="X318" s="146"/>
      <c r="Y318" s="146"/>
      <c r="Z318" s="146"/>
      <c r="AA318" s="146"/>
      <c r="AB318" s="146"/>
      <c r="AC318" s="146"/>
      <c r="AD318" s="146"/>
      <c r="AE318" s="146"/>
      <c r="AF318" s="146"/>
      <c r="AG318" s="146"/>
      <c r="AH318" s="146"/>
      <c r="AI318" s="146"/>
      <c r="AJ318" s="146"/>
      <c r="AK318" s="146"/>
    </row>
    <row r="319" spans="1:37" ht="61.5" customHeight="1" x14ac:dyDescent="0.35">
      <c r="A319" s="156"/>
      <c r="B319" s="389">
        <v>15</v>
      </c>
      <c r="C319" s="392" t="s">
        <v>72</v>
      </c>
      <c r="D319" s="157" t="s">
        <v>92</v>
      </c>
      <c r="E319" s="158"/>
      <c r="F319" s="159"/>
      <c r="G319" s="160"/>
      <c r="H319" s="249"/>
      <c r="I319" s="192"/>
      <c r="K319"/>
      <c r="L319"/>
      <c r="M319"/>
      <c r="N319"/>
      <c r="O319"/>
      <c r="P319"/>
      <c r="Q319"/>
      <c r="R319"/>
      <c r="S319"/>
      <c r="T319"/>
      <c r="U319"/>
      <c r="V319"/>
      <c r="W319"/>
      <c r="X319"/>
      <c r="Y319"/>
      <c r="Z319"/>
      <c r="AA319"/>
      <c r="AB319"/>
      <c r="AC319"/>
      <c r="AD319"/>
      <c r="AE319"/>
      <c r="AF319"/>
      <c r="AG319"/>
      <c r="AH319"/>
      <c r="AI319"/>
      <c r="AJ319"/>
      <c r="AK319"/>
    </row>
    <row r="320" spans="1:37" s="149" customFormat="1" ht="18" customHeight="1" x14ac:dyDescent="0.35">
      <c r="A320" s="146"/>
      <c r="B320" s="390"/>
      <c r="C320" s="393"/>
      <c r="D320" s="13" t="s">
        <v>94</v>
      </c>
      <c r="E320" s="16" t="s">
        <v>37</v>
      </c>
      <c r="F320" s="151">
        <v>82.72</v>
      </c>
      <c r="G320" s="61"/>
      <c r="H320" s="246">
        <f t="shared" si="27"/>
        <v>0</v>
      </c>
      <c r="I320" s="146"/>
      <c r="J320" s="146"/>
      <c r="K320" s="146"/>
      <c r="L320" s="146"/>
      <c r="M320" s="146"/>
      <c r="N320" s="146"/>
      <c r="O320" s="146"/>
      <c r="P320" s="146"/>
      <c r="Q320" s="146"/>
      <c r="R320" s="146"/>
      <c r="S320" s="146"/>
      <c r="T320" s="146"/>
      <c r="U320" s="146"/>
      <c r="V320" s="146"/>
      <c r="W320" s="146"/>
      <c r="X320" s="146"/>
      <c r="Y320" s="146"/>
      <c r="Z320" s="146"/>
      <c r="AA320" s="146"/>
      <c r="AB320" s="146"/>
      <c r="AC320" s="146"/>
      <c r="AD320" s="146"/>
      <c r="AE320" s="146"/>
      <c r="AF320" s="146"/>
      <c r="AG320" s="146"/>
      <c r="AH320" s="146"/>
      <c r="AI320" s="146"/>
      <c r="AJ320" s="146"/>
      <c r="AK320" s="146"/>
    </row>
    <row r="321" spans="1:37" s="149" customFormat="1" ht="27.75" customHeight="1" x14ac:dyDescent="0.35">
      <c r="A321" s="146"/>
      <c r="B321" s="391"/>
      <c r="C321" s="394"/>
      <c r="D321" s="13" t="s">
        <v>93</v>
      </c>
      <c r="E321" s="16" t="s">
        <v>37</v>
      </c>
      <c r="F321" s="151">
        <v>78.72</v>
      </c>
      <c r="G321" s="61"/>
      <c r="H321" s="246">
        <f t="shared" si="27"/>
        <v>0</v>
      </c>
      <c r="I321" s="146"/>
      <c r="J321" s="146"/>
      <c r="K321" s="146"/>
      <c r="L321" s="146"/>
      <c r="M321" s="146"/>
      <c r="N321" s="146"/>
      <c r="O321" s="146"/>
      <c r="P321" s="146"/>
      <c r="Q321" s="146"/>
      <c r="R321" s="146"/>
      <c r="S321" s="146"/>
      <c r="T321" s="146"/>
      <c r="U321" s="146"/>
      <c r="V321" s="146"/>
      <c r="W321" s="146"/>
      <c r="X321" s="146"/>
      <c r="Y321" s="146"/>
      <c r="Z321" s="146"/>
      <c r="AA321" s="146"/>
      <c r="AB321" s="146"/>
      <c r="AC321" s="146"/>
      <c r="AD321" s="146"/>
      <c r="AE321" s="146"/>
      <c r="AF321" s="146"/>
      <c r="AG321" s="146"/>
      <c r="AH321" s="146"/>
      <c r="AI321" s="146"/>
      <c r="AJ321" s="146"/>
      <c r="AK321" s="146"/>
    </row>
    <row r="322" spans="1:37" ht="42" customHeight="1" x14ac:dyDescent="0.35">
      <c r="A322" s="162"/>
      <c r="B322" s="11">
        <v>16</v>
      </c>
      <c r="C322" s="12" t="s">
        <v>73</v>
      </c>
      <c r="D322" s="157" t="s">
        <v>95</v>
      </c>
      <c r="E322" s="16" t="s">
        <v>37</v>
      </c>
      <c r="F322" s="151">
        <v>10.82</v>
      </c>
      <c r="G322" s="61"/>
      <c r="H322" s="246">
        <f t="shared" si="27"/>
        <v>0</v>
      </c>
      <c r="K322"/>
      <c r="L322"/>
      <c r="M322"/>
      <c r="N322"/>
      <c r="O322"/>
      <c r="P322"/>
      <c r="Q322"/>
      <c r="R322"/>
      <c r="S322"/>
      <c r="T322"/>
      <c r="U322"/>
      <c r="V322"/>
      <c r="W322"/>
      <c r="X322"/>
      <c r="Y322"/>
      <c r="Z322"/>
      <c r="AA322"/>
      <c r="AB322"/>
      <c r="AC322"/>
      <c r="AD322"/>
      <c r="AE322"/>
      <c r="AF322"/>
      <c r="AG322"/>
      <c r="AH322"/>
      <c r="AI322"/>
      <c r="AJ322"/>
      <c r="AK322"/>
    </row>
    <row r="323" spans="1:37" s="149" customFormat="1" ht="48" customHeight="1" x14ac:dyDescent="0.35">
      <c r="A323" s="146"/>
      <c r="B323" s="11">
        <v>17</v>
      </c>
      <c r="C323" s="12" t="s">
        <v>74</v>
      </c>
      <c r="D323" s="13" t="s">
        <v>271</v>
      </c>
      <c r="E323" s="16" t="s">
        <v>38</v>
      </c>
      <c r="F323" s="151">
        <v>207.64</v>
      </c>
      <c r="G323" s="61"/>
      <c r="H323" s="246">
        <f t="shared" si="27"/>
        <v>0</v>
      </c>
      <c r="I323" s="146"/>
      <c r="J323" s="146"/>
      <c r="K323" s="146"/>
      <c r="L323" s="146"/>
      <c r="M323" s="146"/>
      <c r="N323" s="146"/>
      <c r="O323" s="146"/>
      <c r="P323" s="146"/>
      <c r="Q323" s="146"/>
      <c r="R323" s="146"/>
      <c r="S323" s="146"/>
      <c r="T323" s="146"/>
      <c r="U323" s="146"/>
      <c r="V323" s="146"/>
      <c r="W323" s="146"/>
      <c r="X323" s="146"/>
      <c r="Y323" s="146"/>
      <c r="Z323" s="146"/>
      <c r="AA323" s="146"/>
      <c r="AB323" s="146"/>
      <c r="AC323" s="146"/>
      <c r="AD323" s="146"/>
      <c r="AE323" s="146"/>
      <c r="AF323" s="146"/>
      <c r="AG323" s="146"/>
      <c r="AH323" s="146"/>
      <c r="AI323" s="146"/>
      <c r="AJ323" s="146"/>
      <c r="AK323" s="146"/>
    </row>
    <row r="324" spans="1:37" s="149" customFormat="1" ht="98.1" customHeight="1" thickBot="1" x14ac:dyDescent="0.4">
      <c r="A324" s="146"/>
      <c r="B324" s="11">
        <v>18</v>
      </c>
      <c r="C324" s="12" t="s">
        <v>75</v>
      </c>
      <c r="D324" s="13" t="s">
        <v>272</v>
      </c>
      <c r="E324" s="16" t="s">
        <v>38</v>
      </c>
      <c r="F324" s="151">
        <v>45.87</v>
      </c>
      <c r="G324" s="61"/>
      <c r="H324" s="246">
        <f t="shared" si="27"/>
        <v>0</v>
      </c>
      <c r="I324" s="146"/>
      <c r="J324" s="146"/>
      <c r="K324" s="146"/>
      <c r="L324" s="146"/>
      <c r="M324" s="146"/>
      <c r="N324" s="146"/>
      <c r="O324" s="146"/>
      <c r="P324" s="146"/>
      <c r="Q324" s="146"/>
      <c r="R324" s="146"/>
      <c r="S324" s="146"/>
      <c r="T324" s="146"/>
      <c r="U324" s="146"/>
      <c r="V324" s="146"/>
      <c r="W324" s="146"/>
      <c r="X324" s="146"/>
      <c r="Y324" s="146"/>
      <c r="Z324" s="146"/>
      <c r="AA324" s="146"/>
      <c r="AB324" s="146"/>
      <c r="AC324" s="146"/>
      <c r="AD324" s="146"/>
      <c r="AE324" s="146"/>
      <c r="AF324" s="146"/>
      <c r="AG324" s="146"/>
      <c r="AH324" s="146"/>
      <c r="AI324" s="146"/>
      <c r="AJ324" s="146"/>
      <c r="AK324" s="146"/>
    </row>
    <row r="325" spans="1:37" s="149" customFormat="1" ht="33" customHeight="1" thickBot="1" x14ac:dyDescent="0.4">
      <c r="A325" s="146"/>
      <c r="B325" s="386" t="s">
        <v>44</v>
      </c>
      <c r="C325" s="387"/>
      <c r="D325" s="387"/>
      <c r="E325" s="387"/>
      <c r="F325" s="387"/>
      <c r="G325" s="388"/>
      <c r="H325" s="265">
        <f>SUM(H318:H324)</f>
        <v>0</v>
      </c>
      <c r="I325" s="146"/>
      <c r="J325" s="146"/>
      <c r="K325" s="146"/>
      <c r="L325" s="146"/>
      <c r="M325" s="146"/>
      <c r="N325" s="146"/>
      <c r="O325" s="146"/>
      <c r="P325" s="146"/>
      <c r="Q325" s="146"/>
      <c r="R325" s="146"/>
      <c r="S325" s="146"/>
      <c r="T325" s="146"/>
      <c r="U325" s="146"/>
      <c r="V325" s="146"/>
      <c r="W325" s="146"/>
      <c r="X325" s="146"/>
      <c r="Y325" s="146"/>
      <c r="Z325" s="146"/>
      <c r="AA325" s="146"/>
      <c r="AB325" s="146"/>
      <c r="AC325" s="146"/>
      <c r="AD325" s="146"/>
      <c r="AE325" s="146"/>
      <c r="AF325" s="146"/>
      <c r="AG325" s="146"/>
      <c r="AH325" s="146"/>
      <c r="AI325" s="146"/>
      <c r="AJ325" s="146"/>
      <c r="AK325" s="146"/>
    </row>
    <row r="326" spans="1:37" s="146" customFormat="1" ht="18" customHeight="1" thickBot="1" x14ac:dyDescent="0.4">
      <c r="B326" s="163"/>
      <c r="C326" s="164"/>
      <c r="D326" s="165" t="s">
        <v>45</v>
      </c>
      <c r="E326" s="8"/>
      <c r="F326" s="10"/>
      <c r="G326" s="9"/>
      <c r="H326" s="268"/>
    </row>
    <row r="327" spans="1:37" s="146" customFormat="1" ht="63" customHeight="1" thickBot="1" x14ac:dyDescent="0.4">
      <c r="B327" s="133">
        <v>20</v>
      </c>
      <c r="C327" s="166">
        <v>6</v>
      </c>
      <c r="D327" s="14" t="s">
        <v>98</v>
      </c>
      <c r="E327" s="15" t="s">
        <v>40</v>
      </c>
      <c r="F327" s="150">
        <v>2</v>
      </c>
      <c r="G327" s="57"/>
      <c r="H327" s="250">
        <f t="shared" ref="H327" si="28">(F327*G327)</f>
        <v>0</v>
      </c>
    </row>
    <row r="328" spans="1:37" s="149" customFormat="1" ht="33" customHeight="1" thickBot="1" x14ac:dyDescent="0.4">
      <c r="A328" s="146"/>
      <c r="B328" s="386" t="s">
        <v>46</v>
      </c>
      <c r="C328" s="387"/>
      <c r="D328" s="387"/>
      <c r="E328" s="387"/>
      <c r="F328" s="387"/>
      <c r="G328" s="388"/>
      <c r="H328" s="267">
        <f>SUM(H327:H327)</f>
        <v>0</v>
      </c>
      <c r="I328" s="146"/>
      <c r="J328" s="146"/>
      <c r="K328" s="146"/>
      <c r="L328" s="146"/>
      <c r="M328" s="146"/>
      <c r="N328" s="146"/>
      <c r="O328" s="146"/>
      <c r="P328" s="146"/>
      <c r="Q328" s="146"/>
      <c r="R328" s="146"/>
      <c r="S328" s="146"/>
      <c r="T328" s="146"/>
      <c r="U328" s="146"/>
      <c r="V328" s="146"/>
      <c r="W328" s="146"/>
      <c r="X328" s="146"/>
      <c r="Y328" s="146"/>
      <c r="Z328" s="146"/>
      <c r="AA328" s="146"/>
      <c r="AB328" s="146"/>
      <c r="AC328" s="146"/>
      <c r="AD328" s="146"/>
      <c r="AE328" s="146"/>
      <c r="AF328" s="146"/>
      <c r="AG328" s="146"/>
      <c r="AH328" s="146"/>
      <c r="AI328" s="146"/>
      <c r="AJ328" s="146"/>
      <c r="AK328" s="146"/>
    </row>
    <row r="329" spans="1:37" ht="19.5" thickBot="1" x14ac:dyDescent="0.4">
      <c r="E329" s="169"/>
      <c r="H329" s="291"/>
    </row>
    <row r="330" spans="1:37" ht="29.25" customHeight="1" x14ac:dyDescent="0.35">
      <c r="A330" s="172"/>
      <c r="B330" s="173"/>
      <c r="C330" s="174"/>
      <c r="D330" s="369" t="s">
        <v>117</v>
      </c>
      <c r="E330" s="370"/>
      <c r="F330" s="370"/>
      <c r="G330" s="371"/>
      <c r="H330" s="250"/>
    </row>
    <row r="331" spans="1:37" ht="18.75" x14ac:dyDescent="0.35">
      <c r="A331" s="172"/>
      <c r="B331" s="116"/>
      <c r="C331" s="17"/>
      <c r="D331" s="177" t="s">
        <v>48</v>
      </c>
      <c r="E331" s="177"/>
      <c r="F331" s="178"/>
      <c r="G331" s="179"/>
      <c r="H331" s="246">
        <f>H312</f>
        <v>0</v>
      </c>
    </row>
    <row r="332" spans="1:37" s="1" customFormat="1" ht="18.75" x14ac:dyDescent="0.35">
      <c r="A332" s="172"/>
      <c r="B332" s="180"/>
      <c r="C332" s="181"/>
      <c r="D332" s="177" t="s">
        <v>49</v>
      </c>
      <c r="E332" s="182"/>
      <c r="F332" s="178"/>
      <c r="G332" s="179"/>
      <c r="H332" s="246">
        <f>H316</f>
        <v>0</v>
      </c>
    </row>
    <row r="333" spans="1:37" s="1" customFormat="1" ht="18.75" x14ac:dyDescent="0.35">
      <c r="A333" s="110"/>
      <c r="B333" s="183"/>
      <c r="C333" s="13"/>
      <c r="D333" s="182" t="s">
        <v>50</v>
      </c>
      <c r="E333" s="182"/>
      <c r="F333" s="184"/>
      <c r="G333" s="182"/>
      <c r="H333" s="246">
        <f>H325</f>
        <v>0</v>
      </c>
    </row>
    <row r="334" spans="1:37" s="1" customFormat="1" ht="19.5" thickBot="1" x14ac:dyDescent="0.4">
      <c r="A334" s="110"/>
      <c r="B334" s="183"/>
      <c r="C334" s="13"/>
      <c r="D334" s="182" t="s">
        <v>51</v>
      </c>
      <c r="E334" s="182"/>
      <c r="F334" s="184"/>
      <c r="G334" s="182"/>
      <c r="H334" s="246">
        <f>H328</f>
        <v>0</v>
      </c>
    </row>
    <row r="335" spans="1:37" s="1" customFormat="1" ht="33.75" customHeight="1" thickBot="1" x14ac:dyDescent="0.4">
      <c r="A335" s="110"/>
      <c r="B335" s="185"/>
      <c r="C335" s="186"/>
      <c r="D335" s="187" t="s">
        <v>90</v>
      </c>
      <c r="E335" s="187"/>
      <c r="F335" s="187"/>
      <c r="G335" s="187"/>
      <c r="H335" s="256">
        <f>SUM(H331:H334)</f>
        <v>0</v>
      </c>
      <c r="I335" s="382"/>
      <c r="J335" s="383"/>
      <c r="K335" s="383"/>
    </row>
    <row r="337" spans="1:37" ht="18.75" thickBot="1" x14ac:dyDescent="0.4"/>
    <row r="338" spans="1:37" ht="19.5" thickBot="1" x14ac:dyDescent="0.4">
      <c r="B338" s="338" t="s">
        <v>0</v>
      </c>
      <c r="C338" s="339"/>
      <c r="D338" s="339"/>
      <c r="E338" s="339"/>
      <c r="F338" s="339"/>
      <c r="G338" s="339"/>
      <c r="H338" s="340"/>
    </row>
    <row r="339" spans="1:37" ht="19.149999999999999" customHeight="1" thickBot="1" x14ac:dyDescent="0.4">
      <c r="B339" s="309" t="s">
        <v>128</v>
      </c>
      <c r="C339" s="341"/>
      <c r="D339" s="341"/>
      <c r="E339" s="341"/>
      <c r="F339" s="341"/>
      <c r="G339" s="341"/>
      <c r="H339" s="342"/>
    </row>
    <row r="340" spans="1:37" s="149" customFormat="1" ht="18" customHeight="1" thickBot="1" x14ac:dyDescent="0.4">
      <c r="A340" s="146"/>
      <c r="B340" s="147"/>
      <c r="C340" s="148"/>
      <c r="D340" s="131" t="s">
        <v>36</v>
      </c>
      <c r="E340" s="6"/>
      <c r="F340" s="6"/>
      <c r="G340" s="7"/>
      <c r="H340" s="266"/>
      <c r="I340" s="146"/>
      <c r="J340" s="146"/>
      <c r="K340" s="146"/>
      <c r="L340" s="146"/>
      <c r="M340" s="146"/>
      <c r="N340" s="146"/>
      <c r="O340" s="146"/>
      <c r="P340" s="146"/>
      <c r="Q340" s="146"/>
      <c r="R340" s="146"/>
      <c r="S340" s="146"/>
      <c r="T340" s="146"/>
      <c r="U340" s="146"/>
      <c r="V340" s="146"/>
      <c r="W340" s="146"/>
      <c r="X340" s="146"/>
      <c r="Y340" s="146"/>
      <c r="Z340" s="146"/>
      <c r="AA340" s="146"/>
      <c r="AB340" s="146"/>
      <c r="AC340" s="146"/>
      <c r="AD340" s="146"/>
      <c r="AE340" s="146"/>
      <c r="AF340" s="146"/>
      <c r="AG340" s="146"/>
      <c r="AH340" s="146"/>
      <c r="AI340" s="146"/>
      <c r="AJ340" s="146"/>
      <c r="AK340" s="146"/>
    </row>
    <row r="341" spans="1:37" s="149" customFormat="1" ht="18" customHeight="1" x14ac:dyDescent="0.35">
      <c r="A341" s="146"/>
      <c r="B341" s="133">
        <v>7</v>
      </c>
      <c r="C341" s="134" t="s">
        <v>65</v>
      </c>
      <c r="D341" s="14" t="s">
        <v>85</v>
      </c>
      <c r="E341" s="15" t="s">
        <v>223</v>
      </c>
      <c r="F341" s="150">
        <v>0.33</v>
      </c>
      <c r="G341" s="57"/>
      <c r="H341" s="245">
        <f>F341*G341</f>
        <v>0</v>
      </c>
      <c r="I341" s="146"/>
      <c r="J341" s="146"/>
      <c r="K341" s="146"/>
      <c r="L341" s="146"/>
      <c r="M341" s="146"/>
      <c r="N341" s="146"/>
      <c r="O341" s="146"/>
      <c r="P341" s="146"/>
      <c r="Q341" s="146"/>
      <c r="R341" s="146"/>
      <c r="S341" s="146"/>
      <c r="T341" s="146"/>
      <c r="U341" s="146"/>
      <c r="V341" s="146"/>
      <c r="W341" s="146"/>
      <c r="X341" s="146"/>
      <c r="Y341" s="146"/>
      <c r="Z341" s="146"/>
      <c r="AA341" s="146"/>
      <c r="AB341" s="146"/>
      <c r="AC341" s="146"/>
      <c r="AD341" s="146"/>
      <c r="AE341" s="146"/>
      <c r="AF341" s="146"/>
      <c r="AG341" s="146"/>
      <c r="AH341" s="146"/>
      <c r="AI341" s="146"/>
      <c r="AJ341" s="146"/>
      <c r="AK341" s="146"/>
    </row>
    <row r="342" spans="1:37" s="149" customFormat="1" ht="33" customHeight="1" x14ac:dyDescent="0.35">
      <c r="A342" s="146"/>
      <c r="B342" s="11">
        <v>8</v>
      </c>
      <c r="C342" s="12" t="s">
        <v>66</v>
      </c>
      <c r="D342" s="13" t="s">
        <v>86</v>
      </c>
      <c r="E342" s="16" t="s">
        <v>37</v>
      </c>
      <c r="F342" s="151">
        <v>58.26</v>
      </c>
      <c r="G342" s="61"/>
      <c r="H342" s="246">
        <f>F342*G342</f>
        <v>0</v>
      </c>
      <c r="I342" s="146"/>
      <c r="J342" s="146"/>
      <c r="K342" s="146"/>
      <c r="L342" s="146"/>
      <c r="M342" s="146"/>
      <c r="N342" s="146"/>
      <c r="O342" s="146"/>
      <c r="P342" s="146"/>
      <c r="Q342" s="146"/>
      <c r="R342" s="146"/>
      <c r="S342" s="146"/>
      <c r="T342" s="146"/>
      <c r="U342" s="146"/>
      <c r="V342" s="146"/>
      <c r="W342" s="146"/>
      <c r="X342" s="146"/>
      <c r="Y342" s="146"/>
      <c r="Z342" s="146"/>
      <c r="AA342" s="146"/>
      <c r="AB342" s="146"/>
      <c r="AC342" s="146"/>
      <c r="AD342" s="146"/>
      <c r="AE342" s="146"/>
      <c r="AF342" s="146"/>
      <c r="AG342" s="146"/>
      <c r="AH342" s="146"/>
      <c r="AI342" s="146"/>
      <c r="AJ342" s="146"/>
      <c r="AK342" s="146"/>
    </row>
    <row r="343" spans="1:37" s="149" customFormat="1" ht="74.25" customHeight="1" x14ac:dyDescent="0.35">
      <c r="A343" s="146"/>
      <c r="B343" s="11">
        <v>9</v>
      </c>
      <c r="C343" s="12" t="s">
        <v>81</v>
      </c>
      <c r="D343" s="13" t="s">
        <v>232</v>
      </c>
      <c r="E343" s="16" t="s">
        <v>37</v>
      </c>
      <c r="F343" s="151">
        <v>638.58000000000004</v>
      </c>
      <c r="G343" s="61"/>
      <c r="H343" s="246">
        <f t="shared" ref="H343:H345" si="29">F343*G343</f>
        <v>0</v>
      </c>
      <c r="I343" s="146"/>
      <c r="J343" s="146"/>
      <c r="K343" s="146"/>
      <c r="L343" s="146"/>
      <c r="M343" s="146"/>
      <c r="N343" s="146"/>
      <c r="O343" s="146"/>
      <c r="P343" s="146"/>
      <c r="Q343" s="146"/>
      <c r="R343" s="146"/>
      <c r="S343" s="146"/>
      <c r="T343" s="146"/>
      <c r="U343" s="146"/>
      <c r="V343" s="146"/>
      <c r="W343" s="146"/>
      <c r="X343" s="146"/>
      <c r="Y343" s="146"/>
      <c r="Z343" s="146"/>
      <c r="AA343" s="146"/>
      <c r="AB343" s="146"/>
      <c r="AC343" s="146"/>
      <c r="AD343" s="146"/>
      <c r="AE343" s="146"/>
      <c r="AF343" s="146"/>
      <c r="AG343" s="146"/>
      <c r="AH343" s="146"/>
      <c r="AI343" s="146"/>
      <c r="AJ343" s="146"/>
      <c r="AK343" s="146"/>
    </row>
    <row r="344" spans="1:37" s="149" customFormat="1" ht="63" customHeight="1" x14ac:dyDescent="0.35">
      <c r="A344" s="146"/>
      <c r="B344" s="11">
        <v>10</v>
      </c>
      <c r="C344" s="12" t="s">
        <v>68</v>
      </c>
      <c r="D344" s="13" t="s">
        <v>201</v>
      </c>
      <c r="E344" s="16" t="s">
        <v>39</v>
      </c>
      <c r="F344" s="151">
        <v>20</v>
      </c>
      <c r="G344" s="61"/>
      <c r="H344" s="246">
        <f t="shared" si="29"/>
        <v>0</v>
      </c>
      <c r="I344" s="146"/>
      <c r="J344" s="146"/>
      <c r="K344" s="146"/>
      <c r="L344" s="146"/>
      <c r="M344" s="146"/>
      <c r="N344" s="146"/>
      <c r="O344" s="146"/>
      <c r="P344" s="146"/>
      <c r="Q344" s="146"/>
      <c r="R344" s="146"/>
      <c r="S344" s="146"/>
      <c r="T344" s="146"/>
      <c r="U344" s="146"/>
      <c r="V344" s="146"/>
      <c r="W344" s="146"/>
      <c r="X344" s="146"/>
      <c r="Y344" s="146"/>
      <c r="Z344" s="146"/>
      <c r="AA344" s="146"/>
      <c r="AB344" s="146"/>
      <c r="AC344" s="146"/>
      <c r="AD344" s="146"/>
      <c r="AE344" s="146"/>
      <c r="AF344" s="146"/>
      <c r="AG344" s="146"/>
      <c r="AH344" s="146"/>
      <c r="AI344" s="146"/>
      <c r="AJ344" s="146"/>
      <c r="AK344" s="146"/>
    </row>
    <row r="345" spans="1:37" s="149" customFormat="1" ht="73.5" customHeight="1" thickBot="1" x14ac:dyDescent="0.4">
      <c r="A345" s="146"/>
      <c r="B345" s="140">
        <v>11</v>
      </c>
      <c r="C345" s="303" t="s">
        <v>82</v>
      </c>
      <c r="D345" s="304" t="s">
        <v>233</v>
      </c>
      <c r="E345" s="142" t="s">
        <v>39</v>
      </c>
      <c r="F345" s="305">
        <v>26</v>
      </c>
      <c r="G345" s="68"/>
      <c r="H345" s="247">
        <f t="shared" si="29"/>
        <v>0</v>
      </c>
      <c r="I345" s="146"/>
      <c r="J345" s="146"/>
      <c r="K345" s="146"/>
      <c r="L345" s="146"/>
      <c r="M345" s="146"/>
      <c r="N345" s="146"/>
      <c r="O345" s="146"/>
      <c r="P345" s="146"/>
      <c r="Q345" s="146"/>
      <c r="R345" s="146"/>
      <c r="S345" s="146"/>
      <c r="T345" s="146"/>
      <c r="U345" s="146"/>
      <c r="V345" s="146"/>
      <c r="W345" s="146"/>
      <c r="X345" s="146"/>
      <c r="Y345" s="146"/>
      <c r="Z345" s="146"/>
      <c r="AA345" s="146"/>
      <c r="AB345" s="146"/>
      <c r="AC345" s="146"/>
      <c r="AD345" s="146"/>
      <c r="AE345" s="146"/>
      <c r="AF345" s="146"/>
      <c r="AG345" s="146"/>
      <c r="AH345" s="146"/>
      <c r="AI345" s="146"/>
      <c r="AJ345" s="146"/>
      <c r="AK345" s="146"/>
    </row>
    <row r="346" spans="1:37" s="149" customFormat="1" ht="33" customHeight="1" thickBot="1" x14ac:dyDescent="0.4">
      <c r="A346" s="146"/>
      <c r="B346" s="384" t="s">
        <v>88</v>
      </c>
      <c r="C346" s="385"/>
      <c r="D346" s="385"/>
      <c r="E346" s="385"/>
      <c r="F346" s="385"/>
      <c r="G346" s="385"/>
      <c r="H346" s="302">
        <f>SUM(H341:H345)</f>
        <v>0</v>
      </c>
      <c r="I346" s="146"/>
      <c r="J346" s="146"/>
      <c r="K346" s="146"/>
      <c r="L346" s="146"/>
      <c r="M346" s="146"/>
      <c r="N346" s="146"/>
      <c r="O346" s="146"/>
      <c r="P346" s="146"/>
      <c r="Q346" s="146"/>
      <c r="R346" s="146"/>
      <c r="S346" s="146"/>
      <c r="T346" s="146"/>
      <c r="U346" s="146"/>
      <c r="V346" s="146"/>
      <c r="W346" s="146"/>
      <c r="X346" s="146"/>
      <c r="Y346" s="146"/>
      <c r="Z346" s="146"/>
      <c r="AA346" s="146"/>
      <c r="AB346" s="146"/>
      <c r="AC346" s="146"/>
      <c r="AD346" s="146"/>
      <c r="AE346" s="146"/>
      <c r="AF346" s="146"/>
      <c r="AG346" s="146"/>
      <c r="AH346" s="146"/>
      <c r="AI346" s="146"/>
      <c r="AJ346" s="146"/>
      <c r="AK346" s="146"/>
    </row>
    <row r="347" spans="1:37" s="149" customFormat="1" ht="18" customHeight="1" thickBot="1" x14ac:dyDescent="0.4">
      <c r="A347" s="146"/>
      <c r="B347" s="152"/>
      <c r="C347" s="153"/>
      <c r="D347" s="131" t="s">
        <v>41</v>
      </c>
      <c r="E347" s="8"/>
      <c r="F347" s="154"/>
      <c r="G347" s="155"/>
      <c r="H347" s="267"/>
      <c r="I347" s="146"/>
      <c r="J347" s="146"/>
      <c r="K347" s="146"/>
      <c r="L347" s="146"/>
      <c r="M347" s="146"/>
      <c r="N347" s="146"/>
      <c r="O347" s="146"/>
      <c r="P347" s="146"/>
      <c r="Q347" s="146"/>
      <c r="R347" s="146"/>
      <c r="S347" s="146"/>
      <c r="T347" s="146"/>
      <c r="U347" s="146"/>
      <c r="V347" s="146"/>
      <c r="W347" s="146"/>
      <c r="X347" s="146"/>
      <c r="Y347" s="146"/>
      <c r="Z347" s="146"/>
      <c r="AA347" s="146"/>
      <c r="AB347" s="146"/>
      <c r="AC347" s="146"/>
      <c r="AD347" s="146"/>
      <c r="AE347" s="146"/>
      <c r="AF347" s="146"/>
      <c r="AG347" s="146"/>
      <c r="AH347" s="146"/>
      <c r="AI347" s="146"/>
      <c r="AJ347" s="146"/>
      <c r="AK347" s="146"/>
    </row>
    <row r="348" spans="1:37" s="149" customFormat="1" ht="68.099999999999994" customHeight="1" x14ac:dyDescent="0.35">
      <c r="A348" s="146"/>
      <c r="B348" s="133">
        <v>12</v>
      </c>
      <c r="C348" s="134" t="s">
        <v>69</v>
      </c>
      <c r="D348" s="14" t="s">
        <v>230</v>
      </c>
      <c r="E348" s="15" t="s">
        <v>39</v>
      </c>
      <c r="F348" s="150">
        <v>494.68</v>
      </c>
      <c r="G348" s="57"/>
      <c r="H348" s="245">
        <f>F348*G348</f>
        <v>0</v>
      </c>
      <c r="I348" s="146"/>
      <c r="J348" s="146"/>
      <c r="K348" s="146"/>
      <c r="L348" s="146"/>
      <c r="M348" s="146"/>
      <c r="N348" s="146"/>
      <c r="O348" s="146"/>
      <c r="P348" s="146"/>
      <c r="Q348" s="146"/>
      <c r="R348" s="146"/>
      <c r="S348" s="146"/>
      <c r="T348" s="146"/>
      <c r="U348" s="146"/>
      <c r="V348" s="146"/>
      <c r="W348" s="146"/>
      <c r="X348" s="146"/>
      <c r="Y348" s="146"/>
      <c r="Z348" s="146"/>
      <c r="AA348" s="146"/>
      <c r="AB348" s="146"/>
      <c r="AC348" s="146"/>
      <c r="AD348" s="146"/>
      <c r="AE348" s="146"/>
      <c r="AF348" s="146"/>
      <c r="AG348" s="146"/>
      <c r="AH348" s="146"/>
      <c r="AI348" s="146"/>
      <c r="AJ348" s="146"/>
      <c r="AK348" s="146"/>
    </row>
    <row r="349" spans="1:37" s="149" customFormat="1" ht="18" customHeight="1" thickBot="1" x14ac:dyDescent="0.4">
      <c r="A349" s="146"/>
      <c r="B349" s="11">
        <v>13</v>
      </c>
      <c r="C349" s="12" t="s">
        <v>70</v>
      </c>
      <c r="D349" s="13" t="s">
        <v>91</v>
      </c>
      <c r="E349" s="16" t="s">
        <v>38</v>
      </c>
      <c r="F349" s="151">
        <v>2576.64</v>
      </c>
      <c r="G349" s="61"/>
      <c r="H349" s="248">
        <f>F349*G349</f>
        <v>0</v>
      </c>
      <c r="I349" s="146"/>
      <c r="J349" s="146"/>
      <c r="K349" s="146"/>
      <c r="L349" s="146"/>
      <c r="M349" s="146"/>
      <c r="N349" s="146"/>
      <c r="O349" s="146"/>
      <c r="P349" s="146"/>
      <c r="Q349" s="146"/>
      <c r="R349" s="146"/>
      <c r="S349" s="146"/>
      <c r="T349" s="146"/>
      <c r="U349" s="146"/>
      <c r="V349" s="146"/>
      <c r="W349" s="146"/>
      <c r="X349" s="146"/>
      <c r="Y349" s="146"/>
      <c r="Z349" s="146"/>
      <c r="AA349" s="146"/>
      <c r="AB349" s="146"/>
      <c r="AC349" s="146"/>
      <c r="AD349" s="146"/>
      <c r="AE349" s="146"/>
      <c r="AF349" s="146"/>
      <c r="AG349" s="146"/>
      <c r="AH349" s="146"/>
      <c r="AI349" s="146"/>
      <c r="AJ349" s="146"/>
      <c r="AK349" s="146"/>
    </row>
    <row r="350" spans="1:37" s="149" customFormat="1" ht="33" customHeight="1" thickBot="1" x14ac:dyDescent="0.4">
      <c r="A350" s="146"/>
      <c r="B350" s="386" t="s">
        <v>42</v>
      </c>
      <c r="C350" s="387"/>
      <c r="D350" s="387"/>
      <c r="E350" s="387"/>
      <c r="F350" s="387"/>
      <c r="G350" s="388"/>
      <c r="H350" s="265">
        <f>SUM(H348:H349)</f>
        <v>0</v>
      </c>
      <c r="I350" s="146"/>
      <c r="J350" s="146"/>
      <c r="K350" s="146"/>
      <c r="L350" s="146"/>
      <c r="M350" s="146"/>
      <c r="N350" s="146"/>
      <c r="O350" s="146"/>
      <c r="P350" s="146"/>
      <c r="Q350" s="146"/>
      <c r="R350" s="146"/>
      <c r="S350" s="146"/>
      <c r="T350" s="146"/>
      <c r="U350" s="146"/>
      <c r="V350" s="146"/>
      <c r="W350" s="146"/>
      <c r="X350" s="146"/>
      <c r="Y350" s="146"/>
      <c r="Z350" s="146"/>
      <c r="AA350" s="146"/>
      <c r="AB350" s="146"/>
      <c r="AC350" s="146"/>
      <c r="AD350" s="146"/>
      <c r="AE350" s="146"/>
      <c r="AF350" s="146"/>
      <c r="AG350" s="146"/>
      <c r="AH350" s="146"/>
      <c r="AI350" s="146"/>
      <c r="AJ350" s="146"/>
      <c r="AK350" s="146"/>
    </row>
    <row r="351" spans="1:37" s="149" customFormat="1" ht="18" customHeight="1" thickBot="1" x14ac:dyDescent="0.4">
      <c r="A351" s="146"/>
      <c r="B351" s="4"/>
      <c r="C351" s="5"/>
      <c r="D351" s="131" t="s">
        <v>43</v>
      </c>
      <c r="E351" s="8"/>
      <c r="F351" s="5"/>
      <c r="G351" s="5"/>
      <c r="H351" s="268"/>
      <c r="I351" s="146"/>
      <c r="J351" s="146"/>
      <c r="K351" s="146"/>
      <c r="L351" s="146"/>
      <c r="M351" s="146"/>
      <c r="N351" s="146"/>
      <c r="O351" s="146"/>
      <c r="P351" s="146"/>
      <c r="Q351" s="146"/>
      <c r="R351" s="146"/>
      <c r="S351" s="146"/>
      <c r="T351" s="146"/>
      <c r="U351" s="146"/>
      <c r="V351" s="146"/>
      <c r="W351" s="146"/>
      <c r="X351" s="146"/>
      <c r="Y351" s="146"/>
      <c r="Z351" s="146"/>
      <c r="AA351" s="146"/>
      <c r="AB351" s="146"/>
      <c r="AC351" s="146"/>
      <c r="AD351" s="146"/>
      <c r="AE351" s="146"/>
      <c r="AF351" s="146"/>
      <c r="AG351" s="146"/>
      <c r="AH351" s="146"/>
      <c r="AI351" s="146"/>
      <c r="AJ351" s="146"/>
      <c r="AK351" s="146"/>
    </row>
    <row r="352" spans="1:37" s="149" customFormat="1" ht="66" customHeight="1" x14ac:dyDescent="0.35">
      <c r="A352" s="146"/>
      <c r="B352" s="133">
        <v>14</v>
      </c>
      <c r="C352" s="134" t="s">
        <v>71</v>
      </c>
      <c r="D352" s="14" t="s">
        <v>225</v>
      </c>
      <c r="E352" s="15" t="s">
        <v>39</v>
      </c>
      <c r="F352" s="150">
        <f>558.12+(40+60+40)*0.12</f>
        <v>574.91999999999996</v>
      </c>
      <c r="G352" s="57"/>
      <c r="H352" s="245">
        <f t="shared" ref="H352:H358" si="30">(F352*G352)</f>
        <v>0</v>
      </c>
      <c r="I352" s="146"/>
      <c r="J352" s="146"/>
      <c r="K352" s="146"/>
      <c r="L352" s="146"/>
      <c r="M352" s="146"/>
      <c r="N352" s="146"/>
      <c r="O352" s="146"/>
      <c r="P352" s="146"/>
      <c r="Q352" s="146"/>
      <c r="R352" s="146"/>
      <c r="S352" s="146"/>
      <c r="T352" s="146"/>
      <c r="U352" s="146"/>
      <c r="V352" s="146"/>
      <c r="W352" s="146"/>
      <c r="X352" s="146"/>
      <c r="Y352" s="146"/>
      <c r="Z352" s="146"/>
      <c r="AA352" s="146"/>
      <c r="AB352" s="146"/>
      <c r="AC352" s="146"/>
      <c r="AD352" s="146"/>
      <c r="AE352" s="146"/>
      <c r="AF352" s="146"/>
      <c r="AG352" s="146"/>
      <c r="AH352" s="146"/>
      <c r="AI352" s="146"/>
      <c r="AJ352" s="146"/>
      <c r="AK352" s="146"/>
    </row>
    <row r="353" spans="1:37" ht="60.75" customHeight="1" x14ac:dyDescent="0.35">
      <c r="A353" s="156"/>
      <c r="B353" s="389">
        <v>15</v>
      </c>
      <c r="C353" s="392" t="s">
        <v>72</v>
      </c>
      <c r="D353" s="157" t="s">
        <v>92</v>
      </c>
      <c r="E353" s="158"/>
      <c r="F353" s="159"/>
      <c r="G353" s="160"/>
      <c r="H353" s="249"/>
      <c r="I353" s="192"/>
      <c r="K353"/>
      <c r="L353"/>
      <c r="M353"/>
      <c r="N353"/>
      <c r="O353"/>
      <c r="P353"/>
      <c r="Q353"/>
      <c r="R353"/>
      <c r="S353"/>
      <c r="T353"/>
      <c r="U353"/>
      <c r="V353"/>
      <c r="W353"/>
      <c r="X353"/>
      <c r="Y353"/>
      <c r="Z353"/>
      <c r="AA353"/>
      <c r="AB353"/>
      <c r="AC353"/>
      <c r="AD353"/>
      <c r="AE353"/>
      <c r="AF353"/>
      <c r="AG353"/>
      <c r="AH353"/>
      <c r="AI353"/>
      <c r="AJ353"/>
      <c r="AK353"/>
    </row>
    <row r="354" spans="1:37" s="149" customFormat="1" ht="18" customHeight="1" x14ac:dyDescent="0.35">
      <c r="A354" s="146"/>
      <c r="B354" s="390"/>
      <c r="C354" s="393"/>
      <c r="D354" s="13" t="s">
        <v>94</v>
      </c>
      <c r="E354" s="16" t="s">
        <v>37</v>
      </c>
      <c r="F354" s="151">
        <v>633.30999999999995</v>
      </c>
      <c r="G354" s="61"/>
      <c r="H354" s="246">
        <f t="shared" si="30"/>
        <v>0</v>
      </c>
      <c r="I354" s="146"/>
      <c r="J354" s="146"/>
      <c r="K354" s="146"/>
      <c r="L354" s="146"/>
      <c r="M354" s="146"/>
      <c r="N354" s="146"/>
      <c r="O354" s="146"/>
      <c r="P354" s="146"/>
      <c r="Q354" s="146"/>
      <c r="R354" s="146"/>
      <c r="S354" s="146"/>
      <c r="T354" s="146"/>
      <c r="U354" s="146"/>
      <c r="V354" s="146"/>
      <c r="W354" s="146"/>
      <c r="X354" s="146"/>
      <c r="Y354" s="146"/>
      <c r="Z354" s="146"/>
      <c r="AA354" s="146"/>
      <c r="AB354" s="146"/>
      <c r="AC354" s="146"/>
      <c r="AD354" s="146"/>
      <c r="AE354" s="146"/>
      <c r="AF354" s="146"/>
      <c r="AG354" s="146"/>
      <c r="AH354" s="146"/>
      <c r="AI354" s="146"/>
      <c r="AJ354" s="146"/>
      <c r="AK354" s="146"/>
    </row>
    <row r="355" spans="1:37" s="149" customFormat="1" ht="27.75" customHeight="1" x14ac:dyDescent="0.35">
      <c r="A355" s="146"/>
      <c r="B355" s="391"/>
      <c r="C355" s="394"/>
      <c r="D355" s="13" t="s">
        <v>93</v>
      </c>
      <c r="E355" s="16" t="s">
        <v>37</v>
      </c>
      <c r="F355" s="151">
        <v>571.41999999999996</v>
      </c>
      <c r="G355" s="61"/>
      <c r="H355" s="246">
        <f t="shared" si="30"/>
        <v>0</v>
      </c>
      <c r="I355" s="146"/>
      <c r="J355" s="146"/>
      <c r="K355" s="146"/>
      <c r="L355" s="146"/>
      <c r="M355" s="146"/>
      <c r="N355" s="146"/>
      <c r="O355" s="146"/>
      <c r="P355" s="146"/>
      <c r="Q355" s="146"/>
      <c r="R355" s="146"/>
      <c r="S355" s="146"/>
      <c r="T355" s="146"/>
      <c r="U355" s="146"/>
      <c r="V355" s="146"/>
      <c r="W355" s="146"/>
      <c r="X355" s="146"/>
      <c r="Y355" s="146"/>
      <c r="Z355" s="146"/>
      <c r="AA355" s="146"/>
      <c r="AB355" s="146"/>
      <c r="AC355" s="146"/>
      <c r="AD355" s="146"/>
      <c r="AE355" s="146"/>
      <c r="AF355" s="146"/>
      <c r="AG355" s="146"/>
      <c r="AH355" s="146"/>
      <c r="AI355" s="146"/>
      <c r="AJ355" s="146"/>
      <c r="AK355" s="146"/>
    </row>
    <row r="356" spans="1:37" ht="41.25" customHeight="1" x14ac:dyDescent="0.35">
      <c r="A356" s="162"/>
      <c r="B356" s="11">
        <v>16</v>
      </c>
      <c r="C356" s="12" t="s">
        <v>73</v>
      </c>
      <c r="D356" s="157" t="s">
        <v>95</v>
      </c>
      <c r="E356" s="16" t="s">
        <v>37</v>
      </c>
      <c r="F356" s="151">
        <v>58.26</v>
      </c>
      <c r="G356" s="61"/>
      <c r="H356" s="246">
        <f t="shared" si="30"/>
        <v>0</v>
      </c>
      <c r="K356"/>
      <c r="L356"/>
      <c r="M356"/>
      <c r="N356"/>
      <c r="O356"/>
      <c r="P356"/>
      <c r="Q356"/>
      <c r="R356"/>
      <c r="S356"/>
      <c r="T356"/>
      <c r="U356"/>
      <c r="V356"/>
      <c r="W356"/>
      <c r="X356"/>
      <c r="Y356"/>
      <c r="Z356"/>
      <c r="AA356"/>
      <c r="AB356"/>
      <c r="AC356"/>
      <c r="AD356"/>
      <c r="AE356"/>
      <c r="AF356"/>
      <c r="AG356"/>
      <c r="AH356"/>
      <c r="AI356"/>
      <c r="AJ356"/>
      <c r="AK356"/>
    </row>
    <row r="357" spans="1:37" s="149" customFormat="1" ht="48" customHeight="1" x14ac:dyDescent="0.35">
      <c r="A357" s="146"/>
      <c r="B357" s="11">
        <v>17</v>
      </c>
      <c r="C357" s="12" t="s">
        <v>74</v>
      </c>
      <c r="D357" s="13" t="s">
        <v>96</v>
      </c>
      <c r="E357" s="16" t="s">
        <v>38</v>
      </c>
      <c r="F357" s="151">
        <v>1785.5</v>
      </c>
      <c r="G357" s="61"/>
      <c r="H357" s="246">
        <f t="shared" si="30"/>
        <v>0</v>
      </c>
      <c r="I357" s="146"/>
      <c r="J357" s="146"/>
      <c r="K357" s="146"/>
      <c r="L357" s="146"/>
      <c r="M357" s="146"/>
      <c r="N357" s="146"/>
      <c r="O357" s="146"/>
      <c r="P357" s="146"/>
      <c r="Q357" s="146"/>
      <c r="R357" s="146"/>
      <c r="S357" s="146"/>
      <c r="T357" s="146"/>
      <c r="U357" s="146"/>
      <c r="V357" s="146"/>
      <c r="W357" s="146"/>
      <c r="X357" s="146"/>
      <c r="Y357" s="146"/>
      <c r="Z357" s="146"/>
      <c r="AA357" s="146"/>
      <c r="AB357" s="146"/>
      <c r="AC357" s="146"/>
      <c r="AD357" s="146"/>
      <c r="AE357" s="146"/>
      <c r="AF357" s="146"/>
      <c r="AG357" s="146"/>
      <c r="AH357" s="146"/>
      <c r="AI357" s="146"/>
      <c r="AJ357" s="146"/>
      <c r="AK357" s="146"/>
    </row>
    <row r="358" spans="1:37" s="149" customFormat="1" ht="98.1" customHeight="1" thickBot="1" x14ac:dyDescent="0.4">
      <c r="A358" s="146"/>
      <c r="B358" s="11">
        <v>18</v>
      </c>
      <c r="C358" s="12" t="s">
        <v>75</v>
      </c>
      <c r="D358" s="13" t="s">
        <v>97</v>
      </c>
      <c r="E358" s="16" t="s">
        <v>38</v>
      </c>
      <c r="F358" s="151">
        <v>667.94</v>
      </c>
      <c r="G358" s="61"/>
      <c r="H358" s="246">
        <f t="shared" si="30"/>
        <v>0</v>
      </c>
      <c r="I358" s="146"/>
      <c r="J358" s="146"/>
      <c r="K358" s="146"/>
      <c r="L358" s="146"/>
      <c r="M358" s="146"/>
      <c r="N358" s="146"/>
      <c r="O358" s="146"/>
      <c r="P358" s="146"/>
      <c r="Q358" s="146"/>
      <c r="R358" s="146"/>
      <c r="S358" s="146"/>
      <c r="T358" s="146"/>
      <c r="U358" s="146"/>
      <c r="V358" s="146"/>
      <c r="W358" s="146"/>
      <c r="X358" s="146"/>
      <c r="Y358" s="146"/>
      <c r="Z358" s="146"/>
      <c r="AA358" s="146"/>
      <c r="AB358" s="146"/>
      <c r="AC358" s="146"/>
      <c r="AD358" s="146"/>
      <c r="AE358" s="146"/>
      <c r="AF358" s="146"/>
      <c r="AG358" s="146"/>
      <c r="AH358" s="146"/>
      <c r="AI358" s="146"/>
      <c r="AJ358" s="146"/>
      <c r="AK358" s="146"/>
    </row>
    <row r="359" spans="1:37" s="149" customFormat="1" ht="33" customHeight="1" thickBot="1" x14ac:dyDescent="0.4">
      <c r="A359" s="146"/>
      <c r="B359" s="386" t="s">
        <v>44</v>
      </c>
      <c r="C359" s="387"/>
      <c r="D359" s="387"/>
      <c r="E359" s="387"/>
      <c r="F359" s="387"/>
      <c r="G359" s="388"/>
      <c r="H359" s="265">
        <f>SUM(H352:H358)</f>
        <v>0</v>
      </c>
      <c r="I359" s="146"/>
      <c r="J359" s="146"/>
      <c r="K359" s="146"/>
      <c r="L359" s="146"/>
      <c r="M359" s="146"/>
      <c r="N359" s="146"/>
      <c r="O359" s="146"/>
      <c r="P359" s="146"/>
      <c r="Q359" s="146"/>
      <c r="R359" s="146"/>
      <c r="S359" s="146"/>
      <c r="T359" s="146"/>
      <c r="U359" s="146"/>
      <c r="V359" s="146"/>
      <c r="W359" s="146"/>
      <c r="X359" s="146"/>
      <c r="Y359" s="146"/>
      <c r="Z359" s="146"/>
      <c r="AA359" s="146"/>
      <c r="AB359" s="146"/>
      <c r="AC359" s="146"/>
      <c r="AD359" s="146"/>
      <c r="AE359" s="146"/>
      <c r="AF359" s="146"/>
      <c r="AG359" s="146"/>
      <c r="AH359" s="146"/>
      <c r="AI359" s="146"/>
      <c r="AJ359" s="146"/>
      <c r="AK359" s="146"/>
    </row>
    <row r="360" spans="1:37" s="146" customFormat="1" ht="18" customHeight="1" thickBot="1" x14ac:dyDescent="0.4">
      <c r="B360" s="163"/>
      <c r="C360" s="164"/>
      <c r="D360" s="165" t="s">
        <v>45</v>
      </c>
      <c r="E360" s="8"/>
      <c r="F360" s="10"/>
      <c r="G360" s="9"/>
      <c r="H360" s="268"/>
    </row>
    <row r="361" spans="1:37" s="146" customFormat="1" ht="63" customHeight="1" thickBot="1" x14ac:dyDescent="0.4">
      <c r="B361" s="133">
        <v>20</v>
      </c>
      <c r="C361" s="166">
        <v>6</v>
      </c>
      <c r="D361" s="14" t="s">
        <v>98</v>
      </c>
      <c r="E361" s="15" t="s">
        <v>40</v>
      </c>
      <c r="F361" s="150">
        <v>6</v>
      </c>
      <c r="G361" s="57"/>
      <c r="H361" s="250">
        <f t="shared" ref="H361:H362" si="31">(F361*G361)</f>
        <v>0</v>
      </c>
    </row>
    <row r="362" spans="1:37" s="146" customFormat="1" ht="63" customHeight="1" thickBot="1" x14ac:dyDescent="0.4">
      <c r="B362" s="133">
        <v>21</v>
      </c>
      <c r="C362" s="166">
        <v>6</v>
      </c>
      <c r="D362" s="14" t="s">
        <v>283</v>
      </c>
      <c r="E362" s="15" t="s">
        <v>40</v>
      </c>
      <c r="F362" s="150">
        <v>2</v>
      </c>
      <c r="G362" s="57"/>
      <c r="H362" s="250">
        <f t="shared" si="31"/>
        <v>0</v>
      </c>
    </row>
    <row r="363" spans="1:37" s="149" customFormat="1" ht="33" customHeight="1" thickBot="1" x14ac:dyDescent="0.4">
      <c r="A363" s="146"/>
      <c r="B363" s="386" t="s">
        <v>46</v>
      </c>
      <c r="C363" s="387"/>
      <c r="D363" s="387"/>
      <c r="E363" s="387"/>
      <c r="F363" s="387"/>
      <c r="G363" s="388"/>
      <c r="H363" s="269">
        <f>SUM(H361:H362)</f>
        <v>0</v>
      </c>
      <c r="I363" s="146"/>
      <c r="J363" s="146"/>
      <c r="K363" s="146"/>
      <c r="L363" s="146"/>
      <c r="M363" s="146"/>
      <c r="N363" s="146"/>
      <c r="O363" s="146"/>
      <c r="P363" s="146"/>
      <c r="Q363" s="146"/>
      <c r="R363" s="146"/>
      <c r="S363" s="146"/>
      <c r="T363" s="146"/>
      <c r="U363" s="146"/>
      <c r="V363" s="146"/>
      <c r="W363" s="146"/>
      <c r="X363" s="146"/>
      <c r="Y363" s="146"/>
      <c r="Z363" s="146"/>
      <c r="AA363" s="146"/>
      <c r="AB363" s="146"/>
      <c r="AC363" s="146"/>
      <c r="AD363" s="146"/>
      <c r="AE363" s="146"/>
      <c r="AF363" s="146"/>
      <c r="AG363" s="146"/>
      <c r="AH363" s="146"/>
      <c r="AI363" s="146"/>
      <c r="AJ363" s="146"/>
      <c r="AK363" s="146"/>
    </row>
    <row r="364" spans="1:37" ht="19.5" thickBot="1" x14ac:dyDescent="0.4">
      <c r="E364" s="169"/>
    </row>
    <row r="365" spans="1:37" ht="29.25" customHeight="1" x14ac:dyDescent="0.35">
      <c r="A365" s="172"/>
      <c r="B365" s="173"/>
      <c r="C365" s="174"/>
      <c r="D365" s="369" t="s">
        <v>118</v>
      </c>
      <c r="E365" s="370"/>
      <c r="F365" s="370"/>
      <c r="G365" s="371"/>
      <c r="H365" s="250"/>
    </row>
    <row r="366" spans="1:37" ht="18.75" x14ac:dyDescent="0.35">
      <c r="A366" s="172"/>
      <c r="B366" s="116"/>
      <c r="C366" s="17"/>
      <c r="D366" s="177" t="s">
        <v>48</v>
      </c>
      <c r="E366" s="177"/>
      <c r="F366" s="178"/>
      <c r="G366" s="179"/>
      <c r="H366" s="246">
        <f>H346</f>
        <v>0</v>
      </c>
    </row>
    <row r="367" spans="1:37" s="1" customFormat="1" ht="18.75" x14ac:dyDescent="0.35">
      <c r="A367" s="172"/>
      <c r="B367" s="180"/>
      <c r="C367" s="181"/>
      <c r="D367" s="177" t="s">
        <v>49</v>
      </c>
      <c r="E367" s="182"/>
      <c r="F367" s="178"/>
      <c r="G367" s="179"/>
      <c r="H367" s="246">
        <f>H350</f>
        <v>0</v>
      </c>
    </row>
    <row r="368" spans="1:37" s="1" customFormat="1" ht="18.75" x14ac:dyDescent="0.35">
      <c r="A368" s="110"/>
      <c r="B368" s="183"/>
      <c r="C368" s="13"/>
      <c r="D368" s="182" t="s">
        <v>50</v>
      </c>
      <c r="E368" s="182"/>
      <c r="F368" s="184"/>
      <c r="G368" s="182"/>
      <c r="H368" s="246">
        <f>H359</f>
        <v>0</v>
      </c>
    </row>
    <row r="369" spans="1:37" s="1" customFormat="1" ht="19.5" thickBot="1" x14ac:dyDescent="0.4">
      <c r="A369" s="110"/>
      <c r="B369" s="183"/>
      <c r="C369" s="13"/>
      <c r="D369" s="182" t="s">
        <v>51</v>
      </c>
      <c r="E369" s="182"/>
      <c r="F369" s="184"/>
      <c r="G369" s="182"/>
      <c r="H369" s="246">
        <f>H363</f>
        <v>0</v>
      </c>
    </row>
    <row r="370" spans="1:37" s="1" customFormat="1" ht="33.75" customHeight="1" thickBot="1" x14ac:dyDescent="0.4">
      <c r="A370" s="110"/>
      <c r="B370" s="185"/>
      <c r="C370" s="186"/>
      <c r="D370" s="187" t="s">
        <v>90</v>
      </c>
      <c r="E370" s="187"/>
      <c r="F370" s="187"/>
      <c r="G370" s="187"/>
      <c r="H370" s="256">
        <f>SUM(H366:H369)</f>
        <v>0</v>
      </c>
      <c r="I370" s="382"/>
      <c r="J370" s="383"/>
      <c r="K370" s="383"/>
    </row>
    <row r="371" spans="1:37" s="1" customFormat="1" ht="33.75" customHeight="1" thickBot="1" x14ac:dyDescent="0.4">
      <c r="A371" s="110"/>
      <c r="B371" s="194"/>
      <c r="C371" s="194"/>
      <c r="D371" s="189"/>
      <c r="E371" s="189"/>
      <c r="F371" s="189"/>
      <c r="G371" s="189"/>
      <c r="H371" s="274"/>
      <c r="I371" s="195"/>
      <c r="J371" s="195"/>
      <c r="K371" s="195"/>
    </row>
    <row r="372" spans="1:37" ht="26.25" customHeight="1" thickBot="1" x14ac:dyDescent="0.4">
      <c r="A372" s="1"/>
      <c r="B372" s="4"/>
      <c r="C372" s="5"/>
      <c r="D372" s="196" t="s">
        <v>253</v>
      </c>
      <c r="E372" s="5"/>
      <c r="F372" s="5"/>
      <c r="G372" s="5"/>
      <c r="H372" s="268"/>
      <c r="J372"/>
      <c r="K372"/>
      <c r="L372"/>
      <c r="M372"/>
      <c r="N372"/>
      <c r="O372"/>
      <c r="P372"/>
      <c r="Q372"/>
      <c r="R372"/>
      <c r="S372"/>
      <c r="T372"/>
      <c r="U372"/>
      <c r="V372"/>
      <c r="W372"/>
      <c r="X372"/>
      <c r="Y372"/>
      <c r="Z372"/>
      <c r="AA372"/>
      <c r="AB372"/>
      <c r="AC372"/>
      <c r="AD372"/>
      <c r="AE372"/>
      <c r="AF372"/>
      <c r="AG372"/>
      <c r="AH372"/>
      <c r="AI372"/>
      <c r="AJ372"/>
      <c r="AK372"/>
    </row>
    <row r="373" spans="1:37" ht="135" customHeight="1" x14ac:dyDescent="0.35">
      <c r="A373"/>
      <c r="B373" s="197">
        <v>1</v>
      </c>
      <c r="C373" s="134" t="s">
        <v>69</v>
      </c>
      <c r="D373" s="198" t="s">
        <v>239</v>
      </c>
      <c r="E373" s="16" t="s">
        <v>37</v>
      </c>
      <c r="F373" s="107">
        <v>330</v>
      </c>
      <c r="G373" s="107"/>
      <c r="H373" s="252">
        <f>SUM(F373*G373)</f>
        <v>0</v>
      </c>
      <c r="I373"/>
      <c r="J373"/>
      <c r="K373"/>
      <c r="L373"/>
      <c r="M373"/>
      <c r="N373"/>
      <c r="O373"/>
      <c r="P373"/>
      <c r="Q373"/>
      <c r="R373"/>
      <c r="S373"/>
      <c r="T373"/>
      <c r="U373"/>
      <c r="V373"/>
      <c r="W373"/>
      <c r="X373"/>
      <c r="Y373"/>
      <c r="Z373"/>
      <c r="AA373"/>
      <c r="AB373"/>
      <c r="AC373"/>
      <c r="AD373"/>
      <c r="AE373"/>
      <c r="AF373"/>
      <c r="AG373"/>
      <c r="AH373"/>
      <c r="AI373"/>
      <c r="AJ373"/>
      <c r="AK373"/>
    </row>
    <row r="374" spans="1:37" ht="141" customHeight="1" x14ac:dyDescent="0.35">
      <c r="A374"/>
      <c r="B374" s="389">
        <v>2</v>
      </c>
      <c r="C374" s="17"/>
      <c r="D374" s="139" t="s">
        <v>241</v>
      </c>
      <c r="E374" s="103" t="s">
        <v>40</v>
      </c>
      <c r="F374" s="103">
        <v>1</v>
      </c>
      <c r="G374" s="103"/>
      <c r="H374" s="248">
        <f>SUM(F374*G374)</f>
        <v>0</v>
      </c>
      <c r="I374"/>
      <c r="J374"/>
      <c r="K374"/>
      <c r="L374"/>
      <c r="M374"/>
      <c r="N374"/>
      <c r="O374"/>
      <c r="P374"/>
      <c r="Q374"/>
      <c r="R374"/>
      <c r="S374"/>
      <c r="T374"/>
      <c r="U374"/>
      <c r="V374"/>
      <c r="W374"/>
      <c r="X374"/>
      <c r="Y374"/>
      <c r="Z374"/>
      <c r="AA374"/>
      <c r="AB374"/>
      <c r="AC374"/>
      <c r="AD374"/>
      <c r="AE374"/>
      <c r="AF374"/>
      <c r="AG374"/>
      <c r="AH374"/>
      <c r="AI374"/>
      <c r="AJ374"/>
      <c r="AK374"/>
    </row>
    <row r="375" spans="1:37" ht="20.25" customHeight="1" x14ac:dyDescent="0.35">
      <c r="A375"/>
      <c r="B375" s="390"/>
      <c r="C375" s="17"/>
      <c r="D375" s="199" t="s">
        <v>262</v>
      </c>
      <c r="E375" s="200"/>
      <c r="F375" s="201"/>
      <c r="G375" s="201"/>
      <c r="H375" s="253"/>
      <c r="I375"/>
      <c r="J375"/>
      <c r="K375"/>
      <c r="L375"/>
      <c r="M375"/>
      <c r="N375"/>
      <c r="O375"/>
      <c r="P375"/>
      <c r="Q375"/>
      <c r="R375"/>
      <c r="S375"/>
      <c r="T375"/>
      <c r="U375"/>
      <c r="V375"/>
      <c r="W375"/>
      <c r="X375"/>
      <c r="Y375"/>
      <c r="Z375"/>
      <c r="AA375"/>
      <c r="AB375"/>
      <c r="AC375"/>
      <c r="AD375"/>
      <c r="AE375"/>
      <c r="AF375"/>
      <c r="AG375"/>
      <c r="AH375"/>
      <c r="AI375"/>
      <c r="AJ375"/>
      <c r="AK375"/>
    </row>
    <row r="376" spans="1:37" ht="18.75" customHeight="1" x14ac:dyDescent="0.35">
      <c r="A376"/>
      <c r="B376" s="390"/>
      <c r="C376" s="17"/>
      <c r="D376" s="199" t="s">
        <v>263</v>
      </c>
      <c r="E376" s="202"/>
      <c r="F376" s="203"/>
      <c r="G376" s="203"/>
      <c r="H376" s="254"/>
      <c r="I376"/>
      <c r="J376"/>
      <c r="K376"/>
      <c r="L376"/>
      <c r="M376"/>
      <c r="N376"/>
      <c r="O376"/>
      <c r="P376"/>
      <c r="Q376"/>
      <c r="R376"/>
      <c r="S376"/>
      <c r="T376"/>
      <c r="U376"/>
      <c r="V376"/>
      <c r="W376"/>
      <c r="X376"/>
      <c r="Y376"/>
      <c r="Z376"/>
      <c r="AA376"/>
      <c r="AB376"/>
      <c r="AC376"/>
      <c r="AD376"/>
      <c r="AE376"/>
      <c r="AF376"/>
      <c r="AG376"/>
      <c r="AH376"/>
      <c r="AI376"/>
      <c r="AJ376"/>
      <c r="AK376"/>
    </row>
    <row r="377" spans="1:37" ht="18.75" customHeight="1" x14ac:dyDescent="0.35">
      <c r="A377"/>
      <c r="B377" s="390"/>
      <c r="C377" s="17"/>
      <c r="D377" s="199" t="s">
        <v>264</v>
      </c>
      <c r="E377" s="202"/>
      <c r="F377" s="203"/>
      <c r="G377" s="203"/>
      <c r="H377" s="254"/>
      <c r="I377"/>
      <c r="J377"/>
      <c r="K377"/>
      <c r="L377"/>
      <c r="M377"/>
      <c r="N377"/>
      <c r="O377"/>
      <c r="P377"/>
      <c r="Q377"/>
      <c r="R377"/>
      <c r="S377"/>
      <c r="T377"/>
      <c r="U377"/>
      <c r="V377"/>
      <c r="W377"/>
      <c r="X377"/>
      <c r="Y377"/>
      <c r="Z377"/>
      <c r="AA377"/>
      <c r="AB377"/>
      <c r="AC377"/>
      <c r="AD377"/>
      <c r="AE377"/>
      <c r="AF377"/>
      <c r="AG377"/>
      <c r="AH377"/>
      <c r="AI377"/>
      <c r="AJ377"/>
      <c r="AK377"/>
    </row>
    <row r="378" spans="1:37" ht="15.75" customHeight="1" x14ac:dyDescent="0.35">
      <c r="A378"/>
      <c r="B378" s="390"/>
      <c r="C378" s="17"/>
      <c r="D378" s="199" t="s">
        <v>265</v>
      </c>
      <c r="E378" s="202"/>
      <c r="F378" s="203"/>
      <c r="G378" s="203"/>
      <c r="H378" s="254"/>
      <c r="I378"/>
      <c r="J378"/>
      <c r="K378"/>
      <c r="L378"/>
      <c r="M378"/>
      <c r="N378"/>
      <c r="O378"/>
      <c r="P378"/>
      <c r="Q378"/>
      <c r="R378"/>
      <c r="S378"/>
      <c r="T378"/>
      <c r="U378"/>
      <c r="V378"/>
      <c r="W378"/>
      <c r="X378"/>
      <c r="Y378"/>
      <c r="Z378"/>
      <c r="AA378"/>
      <c r="AB378"/>
      <c r="AC378"/>
      <c r="AD378"/>
      <c r="AE378"/>
      <c r="AF378"/>
      <c r="AG378"/>
      <c r="AH378"/>
      <c r="AI378"/>
      <c r="AJ378"/>
      <c r="AK378"/>
    </row>
    <row r="379" spans="1:37" ht="15.75" customHeight="1" x14ac:dyDescent="0.35">
      <c r="A379"/>
      <c r="B379" s="390"/>
      <c r="C379" s="17"/>
      <c r="D379" s="199" t="s">
        <v>266</v>
      </c>
      <c r="E379" s="202"/>
      <c r="F379" s="203"/>
      <c r="G379" s="203"/>
      <c r="H379" s="254"/>
      <c r="I379"/>
      <c r="J379"/>
      <c r="K379"/>
      <c r="L379"/>
      <c r="M379"/>
      <c r="N379"/>
      <c r="O379"/>
      <c r="P379"/>
      <c r="Q379"/>
      <c r="R379"/>
      <c r="S379"/>
      <c r="T379"/>
      <c r="U379"/>
      <c r="V379"/>
      <c r="W379"/>
      <c r="X379"/>
      <c r="Y379"/>
      <c r="Z379"/>
      <c r="AA379"/>
      <c r="AB379"/>
      <c r="AC379"/>
      <c r="AD379"/>
      <c r="AE379"/>
      <c r="AF379"/>
      <c r="AG379"/>
      <c r="AH379"/>
      <c r="AI379"/>
      <c r="AJ379"/>
      <c r="AK379"/>
    </row>
    <row r="380" spans="1:37" ht="19.5" customHeight="1" x14ac:dyDescent="0.35">
      <c r="A380"/>
      <c r="B380" s="390"/>
      <c r="C380" s="17"/>
      <c r="D380" s="199" t="s">
        <v>267</v>
      </c>
      <c r="E380" s="202"/>
      <c r="F380" s="203"/>
      <c r="G380" s="203"/>
      <c r="H380" s="254"/>
      <c r="I380"/>
      <c r="J380"/>
      <c r="K380"/>
      <c r="L380"/>
      <c r="M380"/>
      <c r="N380"/>
      <c r="O380"/>
      <c r="P380"/>
      <c r="Q380"/>
      <c r="R380"/>
      <c r="S380"/>
      <c r="T380"/>
      <c r="U380"/>
      <c r="V380"/>
      <c r="W380"/>
      <c r="X380"/>
      <c r="Y380"/>
      <c r="Z380"/>
      <c r="AA380"/>
      <c r="AB380"/>
      <c r="AC380"/>
      <c r="AD380"/>
      <c r="AE380"/>
      <c r="AF380"/>
      <c r="AG380"/>
      <c r="AH380"/>
      <c r="AI380"/>
      <c r="AJ380"/>
      <c r="AK380"/>
    </row>
    <row r="381" spans="1:37" ht="15.75" customHeight="1" x14ac:dyDescent="0.35">
      <c r="A381"/>
      <c r="B381" s="390"/>
      <c r="C381" s="17"/>
      <c r="D381" s="199" t="s">
        <v>268</v>
      </c>
      <c r="E381" s="202"/>
      <c r="F381" s="203"/>
      <c r="G381" s="203"/>
      <c r="H381" s="254"/>
      <c r="I381"/>
      <c r="J381"/>
      <c r="K381"/>
      <c r="L381"/>
      <c r="M381"/>
      <c r="N381"/>
      <c r="O381"/>
      <c r="P381"/>
      <c r="Q381"/>
      <c r="R381"/>
      <c r="S381"/>
      <c r="T381"/>
      <c r="U381"/>
      <c r="V381"/>
      <c r="W381"/>
      <c r="X381"/>
      <c r="Y381"/>
      <c r="Z381"/>
      <c r="AA381"/>
      <c r="AB381"/>
      <c r="AC381"/>
      <c r="AD381"/>
      <c r="AE381"/>
      <c r="AF381"/>
      <c r="AG381"/>
      <c r="AH381"/>
      <c r="AI381"/>
      <c r="AJ381"/>
      <c r="AK381"/>
    </row>
    <row r="382" spans="1:37" ht="17.25" customHeight="1" x14ac:dyDescent="0.35">
      <c r="A382"/>
      <c r="B382" s="390"/>
      <c r="C382" s="17"/>
      <c r="D382" s="199" t="s">
        <v>269</v>
      </c>
      <c r="E382" s="202"/>
      <c r="F382" s="203"/>
      <c r="G382" s="203"/>
      <c r="H382" s="254"/>
      <c r="I382"/>
      <c r="J382"/>
      <c r="K382"/>
      <c r="L382"/>
      <c r="M382"/>
      <c r="N382"/>
      <c r="O382"/>
      <c r="P382"/>
      <c r="Q382"/>
      <c r="R382"/>
      <c r="S382"/>
      <c r="T382"/>
      <c r="U382"/>
      <c r="V382"/>
      <c r="W382"/>
      <c r="X382"/>
      <c r="Y382"/>
      <c r="Z382"/>
      <c r="AA382"/>
      <c r="AB382"/>
      <c r="AC382"/>
      <c r="AD382"/>
      <c r="AE382"/>
      <c r="AF382"/>
      <c r="AG382"/>
      <c r="AH382"/>
      <c r="AI382"/>
      <c r="AJ382"/>
      <c r="AK382"/>
    </row>
    <row r="383" spans="1:37" ht="17.25" customHeight="1" x14ac:dyDescent="0.35">
      <c r="A383"/>
      <c r="B383" s="391"/>
      <c r="C383" s="17"/>
      <c r="D383" s="199" t="s">
        <v>270</v>
      </c>
      <c r="E383" s="204"/>
      <c r="F383" s="205"/>
      <c r="G383" s="205"/>
      <c r="H383" s="255"/>
      <c r="I383"/>
      <c r="J383"/>
      <c r="K383"/>
      <c r="L383"/>
      <c r="M383"/>
      <c r="N383"/>
      <c r="O383"/>
      <c r="P383"/>
      <c r="Q383"/>
      <c r="R383"/>
      <c r="S383"/>
      <c r="T383"/>
      <c r="U383"/>
      <c r="V383"/>
      <c r="W383"/>
      <c r="X383"/>
      <c r="Y383"/>
      <c r="Z383"/>
      <c r="AA383"/>
      <c r="AB383"/>
      <c r="AC383"/>
      <c r="AD383"/>
      <c r="AE383"/>
      <c r="AF383"/>
      <c r="AG383"/>
      <c r="AH383"/>
      <c r="AI383"/>
      <c r="AJ383"/>
      <c r="AK383"/>
    </row>
    <row r="384" spans="1:37" ht="97.5" customHeight="1" x14ac:dyDescent="0.35">
      <c r="A384"/>
      <c r="B384" s="11">
        <v>3</v>
      </c>
      <c r="C384" s="17"/>
      <c r="D384" s="139" t="s">
        <v>256</v>
      </c>
      <c r="E384" s="16" t="s">
        <v>37</v>
      </c>
      <c r="F384" s="107">
        <v>350</v>
      </c>
      <c r="G384" s="107"/>
      <c r="H384" s="252">
        <f>SUM(F384*G384)</f>
        <v>0</v>
      </c>
      <c r="I384"/>
      <c r="J384"/>
      <c r="K384"/>
      <c r="L384"/>
      <c r="M384"/>
      <c r="N384"/>
      <c r="O384"/>
      <c r="P384"/>
      <c r="Q384"/>
      <c r="R384"/>
      <c r="S384"/>
      <c r="T384"/>
      <c r="U384"/>
      <c r="V384"/>
      <c r="W384"/>
      <c r="X384"/>
      <c r="Y384"/>
      <c r="Z384"/>
      <c r="AA384"/>
      <c r="AB384"/>
      <c r="AC384"/>
      <c r="AD384"/>
      <c r="AE384"/>
      <c r="AF384"/>
      <c r="AG384"/>
      <c r="AH384"/>
      <c r="AI384"/>
      <c r="AJ384"/>
      <c r="AK384"/>
    </row>
    <row r="385" spans="1:37" ht="35.25" customHeight="1" x14ac:dyDescent="0.35">
      <c r="A385"/>
      <c r="B385" s="11">
        <v>4</v>
      </c>
      <c r="C385" s="17"/>
      <c r="D385" s="139" t="s">
        <v>242</v>
      </c>
      <c r="E385" s="16" t="s">
        <v>40</v>
      </c>
      <c r="F385" s="16">
        <v>114</v>
      </c>
      <c r="G385" s="16"/>
      <c r="H385" s="246">
        <f t="shared" ref="H385:H390" si="32">SUM(F385*G385)</f>
        <v>0</v>
      </c>
      <c r="I385"/>
      <c r="J385"/>
      <c r="K385"/>
      <c r="L385"/>
      <c r="M385"/>
      <c r="N385"/>
      <c r="O385"/>
      <c r="P385"/>
      <c r="Q385"/>
      <c r="R385"/>
      <c r="S385"/>
      <c r="T385"/>
      <c r="U385"/>
      <c r="V385"/>
      <c r="W385"/>
      <c r="X385"/>
      <c r="Y385"/>
      <c r="Z385"/>
      <c r="AA385"/>
      <c r="AB385"/>
      <c r="AC385"/>
      <c r="AD385"/>
      <c r="AE385"/>
      <c r="AF385"/>
      <c r="AG385"/>
      <c r="AH385"/>
      <c r="AI385"/>
      <c r="AJ385"/>
      <c r="AK385"/>
    </row>
    <row r="386" spans="1:37" ht="117.75" customHeight="1" x14ac:dyDescent="0.35">
      <c r="A386"/>
      <c r="B386" s="11">
        <v>5</v>
      </c>
      <c r="C386" s="17"/>
      <c r="D386" s="139" t="s">
        <v>243</v>
      </c>
      <c r="E386" s="16" t="s">
        <v>37</v>
      </c>
      <c r="F386" s="16">
        <v>340</v>
      </c>
      <c r="G386" s="16"/>
      <c r="H386" s="246">
        <f t="shared" si="32"/>
        <v>0</v>
      </c>
      <c r="I386"/>
      <c r="J386"/>
      <c r="K386"/>
      <c r="L386"/>
      <c r="M386"/>
      <c r="N386"/>
      <c r="O386"/>
      <c r="P386"/>
      <c r="Q386"/>
      <c r="R386"/>
      <c r="S386"/>
      <c r="T386"/>
      <c r="U386"/>
      <c r="V386"/>
      <c r="W386"/>
      <c r="X386"/>
      <c r="Y386"/>
      <c r="Z386"/>
      <c r="AA386"/>
      <c r="AB386"/>
      <c r="AC386"/>
      <c r="AD386"/>
      <c r="AE386"/>
      <c r="AF386"/>
      <c r="AG386"/>
      <c r="AH386"/>
      <c r="AI386"/>
      <c r="AJ386"/>
      <c r="AK386"/>
    </row>
    <row r="387" spans="1:37" ht="31.5" customHeight="1" x14ac:dyDescent="0.35">
      <c r="A387"/>
      <c r="B387" s="11">
        <v>6</v>
      </c>
      <c r="C387" s="17"/>
      <c r="D387" s="139" t="s">
        <v>244</v>
      </c>
      <c r="E387" s="16" t="s">
        <v>37</v>
      </c>
      <c r="F387" s="16">
        <v>330</v>
      </c>
      <c r="G387" s="16"/>
      <c r="H387" s="246">
        <f t="shared" si="32"/>
        <v>0</v>
      </c>
      <c r="I387"/>
      <c r="J387"/>
      <c r="K387"/>
      <c r="L387"/>
      <c r="M387"/>
      <c r="N387"/>
      <c r="O387"/>
      <c r="P387"/>
      <c r="Q387"/>
      <c r="R387"/>
      <c r="S387"/>
      <c r="T387"/>
      <c r="U387"/>
      <c r="V387"/>
      <c r="W387"/>
      <c r="X387"/>
      <c r="Y387"/>
      <c r="Z387"/>
      <c r="AA387"/>
      <c r="AB387"/>
      <c r="AC387"/>
      <c r="AD387"/>
      <c r="AE387"/>
      <c r="AF387"/>
      <c r="AG387"/>
      <c r="AH387"/>
      <c r="AI387"/>
      <c r="AJ387"/>
      <c r="AK387"/>
    </row>
    <row r="388" spans="1:37" ht="56.25" customHeight="1" x14ac:dyDescent="0.35">
      <c r="A388"/>
      <c r="B388" s="11">
        <v>7</v>
      </c>
      <c r="C388" s="17"/>
      <c r="D388" s="139" t="s">
        <v>245</v>
      </c>
      <c r="E388" s="16" t="s">
        <v>37</v>
      </c>
      <c r="F388" s="16">
        <v>330</v>
      </c>
      <c r="G388" s="16"/>
      <c r="H388" s="246">
        <f t="shared" si="32"/>
        <v>0</v>
      </c>
      <c r="I388"/>
      <c r="J388"/>
      <c r="K388"/>
      <c r="L388"/>
      <c r="M388"/>
      <c r="N388"/>
      <c r="O388"/>
      <c r="P388"/>
      <c r="Q388"/>
      <c r="R388"/>
      <c r="S388"/>
      <c r="T388"/>
      <c r="U388"/>
      <c r="V388"/>
      <c r="W388"/>
      <c r="X388"/>
      <c r="Y388"/>
      <c r="Z388"/>
      <c r="AA388"/>
      <c r="AB388"/>
      <c r="AC388"/>
      <c r="AD388"/>
      <c r="AE388"/>
      <c r="AF388"/>
      <c r="AG388"/>
      <c r="AH388"/>
      <c r="AI388"/>
      <c r="AJ388"/>
      <c r="AK388"/>
    </row>
    <row r="389" spans="1:37" ht="57" customHeight="1" x14ac:dyDescent="0.35">
      <c r="A389"/>
      <c r="B389" s="11">
        <v>8</v>
      </c>
      <c r="C389" s="17"/>
      <c r="D389" s="139" t="s">
        <v>246</v>
      </c>
      <c r="E389" s="107" t="s">
        <v>39</v>
      </c>
      <c r="F389" s="16">
        <v>26.4</v>
      </c>
      <c r="G389" s="16"/>
      <c r="H389" s="246">
        <f t="shared" si="32"/>
        <v>0</v>
      </c>
      <c r="I389"/>
      <c r="J389"/>
      <c r="K389"/>
      <c r="L389"/>
      <c r="M389"/>
      <c r="N389"/>
      <c r="O389"/>
      <c r="P389"/>
      <c r="Q389"/>
      <c r="R389"/>
      <c r="S389"/>
      <c r="T389"/>
      <c r="U389"/>
      <c r="V389"/>
      <c r="W389"/>
      <c r="X389"/>
      <c r="Y389"/>
      <c r="Z389"/>
      <c r="AA389"/>
      <c r="AB389"/>
      <c r="AC389"/>
      <c r="AD389"/>
      <c r="AE389"/>
      <c r="AF389"/>
      <c r="AG389"/>
      <c r="AH389"/>
      <c r="AI389"/>
      <c r="AJ389"/>
      <c r="AK389"/>
    </row>
    <row r="390" spans="1:37" ht="94.5" customHeight="1" x14ac:dyDescent="0.35">
      <c r="A390"/>
      <c r="B390" s="11">
        <v>9</v>
      </c>
      <c r="C390" s="17"/>
      <c r="D390" s="139" t="s">
        <v>247</v>
      </c>
      <c r="E390" s="16" t="s">
        <v>40</v>
      </c>
      <c r="F390" s="16">
        <v>63</v>
      </c>
      <c r="G390" s="16"/>
      <c r="H390" s="246">
        <f t="shared" si="32"/>
        <v>0</v>
      </c>
      <c r="I390"/>
      <c r="J390"/>
      <c r="K390"/>
      <c r="L390"/>
      <c r="M390"/>
      <c r="N390"/>
      <c r="O390"/>
      <c r="P390"/>
      <c r="Q390"/>
      <c r="R390"/>
      <c r="S390"/>
      <c r="T390"/>
      <c r="U390"/>
      <c r="V390"/>
      <c r="W390"/>
      <c r="X390"/>
      <c r="Y390"/>
      <c r="Z390"/>
      <c r="AA390"/>
      <c r="AB390"/>
      <c r="AC390"/>
      <c r="AD390"/>
      <c r="AE390"/>
      <c r="AF390"/>
      <c r="AG390"/>
      <c r="AH390"/>
      <c r="AI390"/>
      <c r="AJ390"/>
      <c r="AK390"/>
    </row>
    <row r="391" spans="1:37" ht="59.25" customHeight="1" x14ac:dyDescent="0.35">
      <c r="A391"/>
      <c r="B391" s="11"/>
      <c r="C391" s="17"/>
      <c r="D391" s="139" t="s">
        <v>259</v>
      </c>
      <c r="E391" s="16"/>
      <c r="F391" s="16"/>
      <c r="G391" s="16"/>
      <c r="H391" s="246"/>
      <c r="I391"/>
      <c r="J391"/>
      <c r="K391"/>
      <c r="L391"/>
      <c r="M391"/>
      <c r="N391"/>
      <c r="O391"/>
      <c r="P391"/>
      <c r="Q391"/>
      <c r="R391"/>
      <c r="S391"/>
      <c r="T391"/>
      <c r="U391"/>
      <c r="V391"/>
      <c r="W391"/>
      <c r="X391"/>
      <c r="Y391"/>
      <c r="Z391"/>
      <c r="AA391"/>
      <c r="AB391"/>
      <c r="AC391"/>
      <c r="AD391"/>
      <c r="AE391"/>
      <c r="AF391"/>
      <c r="AG391"/>
      <c r="AH391"/>
      <c r="AI391"/>
      <c r="AJ391"/>
      <c r="AK391"/>
    </row>
    <row r="392" spans="1:37" ht="77.25" customHeight="1" x14ac:dyDescent="0.35">
      <c r="A392"/>
      <c r="B392" s="11"/>
      <c r="C392" s="17"/>
      <c r="D392" s="139" t="s">
        <v>258</v>
      </c>
      <c r="E392" s="16"/>
      <c r="F392" s="16"/>
      <c r="G392" s="16"/>
      <c r="H392" s="246"/>
      <c r="I392"/>
      <c r="J392"/>
      <c r="K392"/>
      <c r="L392"/>
      <c r="M392"/>
      <c r="N392"/>
      <c r="O392"/>
      <c r="P392"/>
      <c r="Q392"/>
      <c r="R392"/>
      <c r="S392"/>
      <c r="T392"/>
      <c r="U392"/>
      <c r="V392"/>
      <c r="W392"/>
      <c r="X392"/>
      <c r="Y392"/>
      <c r="Z392"/>
      <c r="AA392"/>
      <c r="AB392"/>
      <c r="AC392"/>
      <c r="AD392"/>
      <c r="AE392"/>
      <c r="AF392"/>
      <c r="AG392"/>
      <c r="AH392"/>
      <c r="AI392"/>
      <c r="AJ392"/>
      <c r="AK392"/>
    </row>
    <row r="393" spans="1:37" ht="53.25" customHeight="1" x14ac:dyDescent="0.35">
      <c r="A393"/>
      <c r="B393" s="11"/>
      <c r="C393" s="17"/>
      <c r="D393" s="139" t="s">
        <v>257</v>
      </c>
      <c r="E393" s="16"/>
      <c r="F393" s="16"/>
      <c r="G393" s="16"/>
      <c r="H393" s="246"/>
      <c r="I393"/>
      <c r="J393"/>
      <c r="K393"/>
      <c r="L393"/>
      <c r="M393"/>
      <c r="N393"/>
      <c r="O393"/>
      <c r="P393"/>
      <c r="Q393"/>
      <c r="R393"/>
      <c r="S393"/>
      <c r="T393"/>
      <c r="U393"/>
      <c r="V393"/>
      <c r="W393"/>
      <c r="X393"/>
      <c r="Y393"/>
      <c r="Z393"/>
      <c r="AA393"/>
      <c r="AB393"/>
      <c r="AC393"/>
      <c r="AD393"/>
      <c r="AE393"/>
      <c r="AF393"/>
      <c r="AG393"/>
      <c r="AH393"/>
      <c r="AI393"/>
      <c r="AJ393"/>
      <c r="AK393"/>
    </row>
    <row r="394" spans="1:37" ht="56.25" customHeight="1" x14ac:dyDescent="0.35">
      <c r="A394"/>
      <c r="B394" s="11">
        <v>10</v>
      </c>
      <c r="C394" s="17"/>
      <c r="D394" s="139" t="s">
        <v>248</v>
      </c>
      <c r="E394" s="16" t="s">
        <v>40</v>
      </c>
      <c r="F394" s="16">
        <v>57</v>
      </c>
      <c r="G394" s="16"/>
      <c r="H394" s="246">
        <f t="shared" ref="H394:H398" si="33">SUM(F394*G394)</f>
        <v>0</v>
      </c>
      <c r="I394"/>
      <c r="J394"/>
      <c r="K394"/>
      <c r="L394"/>
      <c r="M394"/>
      <c r="N394"/>
      <c r="O394"/>
      <c r="P394"/>
      <c r="Q394"/>
      <c r="R394"/>
      <c r="S394"/>
      <c r="T394"/>
      <c r="U394"/>
      <c r="V394"/>
      <c r="W394"/>
      <c r="X394"/>
      <c r="Y394"/>
      <c r="Z394"/>
      <c r="AA394"/>
      <c r="AB394"/>
      <c r="AC394"/>
      <c r="AD394"/>
      <c r="AE394"/>
      <c r="AF394"/>
      <c r="AG394"/>
      <c r="AH394"/>
      <c r="AI394"/>
      <c r="AJ394"/>
      <c r="AK394"/>
    </row>
    <row r="395" spans="1:37" ht="357" customHeight="1" x14ac:dyDescent="0.35">
      <c r="A395"/>
      <c r="B395" s="11">
        <v>11</v>
      </c>
      <c r="C395" s="17"/>
      <c r="D395" s="139" t="s">
        <v>249</v>
      </c>
      <c r="E395" s="16" t="s">
        <v>40</v>
      </c>
      <c r="F395" s="16">
        <v>63</v>
      </c>
      <c r="G395" s="16"/>
      <c r="H395" s="246">
        <f t="shared" si="33"/>
        <v>0</v>
      </c>
      <c r="I395"/>
      <c r="J395"/>
      <c r="K395"/>
      <c r="L395"/>
      <c r="M395"/>
      <c r="N395"/>
      <c r="O395"/>
      <c r="P395"/>
      <c r="Q395"/>
      <c r="R395"/>
      <c r="S395"/>
      <c r="T395"/>
      <c r="U395"/>
      <c r="V395"/>
      <c r="W395"/>
      <c r="X395"/>
      <c r="Y395"/>
      <c r="Z395"/>
      <c r="AA395"/>
      <c r="AB395"/>
      <c r="AC395"/>
      <c r="AD395"/>
      <c r="AE395"/>
      <c r="AF395"/>
      <c r="AG395"/>
      <c r="AH395"/>
      <c r="AI395"/>
      <c r="AJ395"/>
      <c r="AK395"/>
    </row>
    <row r="396" spans="1:37" ht="96" customHeight="1" x14ac:dyDescent="0.35">
      <c r="A396"/>
      <c r="B396" s="11">
        <v>12</v>
      </c>
      <c r="C396" s="17"/>
      <c r="D396" s="139" t="s">
        <v>250</v>
      </c>
      <c r="E396" s="16" t="s">
        <v>40</v>
      </c>
      <c r="F396" s="16">
        <v>63</v>
      </c>
      <c r="G396" s="16"/>
      <c r="H396" s="246">
        <f t="shared" si="33"/>
        <v>0</v>
      </c>
      <c r="I396"/>
      <c r="J396"/>
      <c r="K396"/>
      <c r="L396"/>
      <c r="M396"/>
      <c r="N396"/>
      <c r="O396"/>
      <c r="P396"/>
      <c r="Q396"/>
      <c r="R396"/>
      <c r="S396"/>
      <c r="T396"/>
      <c r="U396"/>
      <c r="V396"/>
      <c r="W396"/>
      <c r="X396"/>
      <c r="Y396"/>
      <c r="Z396"/>
      <c r="AA396"/>
      <c r="AB396"/>
      <c r="AC396"/>
      <c r="AD396"/>
      <c r="AE396"/>
      <c r="AF396"/>
      <c r="AG396"/>
      <c r="AH396"/>
      <c r="AI396"/>
      <c r="AJ396"/>
      <c r="AK396"/>
    </row>
    <row r="397" spans="1:37" ht="146.25" customHeight="1" x14ac:dyDescent="0.35">
      <c r="A397"/>
      <c r="B397" s="11">
        <v>13</v>
      </c>
      <c r="C397" s="17"/>
      <c r="D397" s="139" t="s">
        <v>251</v>
      </c>
      <c r="E397" s="16" t="s">
        <v>40</v>
      </c>
      <c r="F397" s="16">
        <v>63</v>
      </c>
      <c r="G397" s="16"/>
      <c r="H397" s="246">
        <f t="shared" si="33"/>
        <v>0</v>
      </c>
      <c r="I397"/>
      <c r="J397"/>
      <c r="K397"/>
      <c r="L397"/>
      <c r="M397"/>
      <c r="N397"/>
      <c r="O397"/>
      <c r="P397"/>
      <c r="Q397"/>
      <c r="R397"/>
      <c r="S397"/>
      <c r="T397"/>
      <c r="U397"/>
      <c r="V397"/>
      <c r="W397"/>
      <c r="X397"/>
      <c r="Y397"/>
      <c r="Z397"/>
      <c r="AA397"/>
      <c r="AB397"/>
      <c r="AC397"/>
      <c r="AD397"/>
      <c r="AE397"/>
      <c r="AF397"/>
      <c r="AG397"/>
      <c r="AH397"/>
      <c r="AI397"/>
      <c r="AJ397"/>
      <c r="AK397"/>
    </row>
    <row r="398" spans="1:37" ht="57.75" customHeight="1" x14ac:dyDescent="0.35">
      <c r="A398"/>
      <c r="B398" s="11">
        <v>14</v>
      </c>
      <c r="C398" s="17"/>
      <c r="D398" s="139" t="s">
        <v>252</v>
      </c>
      <c r="E398" s="16" t="s">
        <v>240</v>
      </c>
      <c r="F398" s="16">
        <v>15</v>
      </c>
      <c r="G398" s="16"/>
      <c r="H398" s="246">
        <f t="shared" si="33"/>
        <v>0</v>
      </c>
      <c r="I398"/>
      <c r="J398"/>
      <c r="K398"/>
      <c r="L398"/>
      <c r="M398"/>
      <c r="N398"/>
      <c r="O398"/>
      <c r="P398"/>
      <c r="Q398"/>
      <c r="R398"/>
      <c r="S398"/>
      <c r="T398"/>
      <c r="U398"/>
      <c r="V398"/>
      <c r="W398"/>
      <c r="X398"/>
      <c r="Y398"/>
      <c r="Z398"/>
      <c r="AA398"/>
      <c r="AB398"/>
      <c r="AC398"/>
      <c r="AD398"/>
      <c r="AE398"/>
      <c r="AF398"/>
      <c r="AG398"/>
      <c r="AH398"/>
      <c r="AI398"/>
      <c r="AJ398"/>
      <c r="AK398"/>
    </row>
    <row r="399" spans="1:37" ht="25.5" customHeight="1" thickBot="1" x14ac:dyDescent="0.4">
      <c r="A399" s="172"/>
      <c r="B399" s="366" t="s">
        <v>260</v>
      </c>
      <c r="C399" s="367"/>
      <c r="D399" s="367"/>
      <c r="E399" s="367"/>
      <c r="F399" s="367"/>
      <c r="G399" s="368"/>
      <c r="H399" s="277">
        <f>SUM(H373:H398)</f>
        <v>0</v>
      </c>
    </row>
    <row r="400" spans="1:37" ht="26.25" customHeight="1" thickBot="1" x14ac:dyDescent="0.4">
      <c r="A400" s="1"/>
      <c r="B400" s="4"/>
      <c r="C400" s="5"/>
      <c r="D400" s="196" t="s">
        <v>202</v>
      </c>
      <c r="E400" s="99"/>
      <c r="F400" s="5"/>
      <c r="G400" s="5"/>
      <c r="H400" s="268"/>
      <c r="J400"/>
      <c r="K400"/>
      <c r="L400"/>
      <c r="M400"/>
      <c r="N400"/>
      <c r="O400"/>
      <c r="P400"/>
      <c r="Q400"/>
      <c r="R400"/>
      <c r="S400"/>
      <c r="T400"/>
      <c r="U400"/>
      <c r="V400"/>
      <c r="W400"/>
      <c r="X400"/>
      <c r="Y400"/>
      <c r="Z400"/>
      <c r="AA400"/>
      <c r="AB400"/>
      <c r="AC400"/>
      <c r="AD400"/>
      <c r="AE400"/>
      <c r="AF400"/>
      <c r="AG400"/>
      <c r="AH400"/>
      <c r="AI400"/>
      <c r="AJ400"/>
      <c r="AK400"/>
    </row>
    <row r="401" spans="1:37" ht="26.25" customHeight="1" thickBot="1" x14ac:dyDescent="0.4">
      <c r="A401" s="1"/>
      <c r="B401" s="100"/>
      <c r="C401" s="101"/>
      <c r="D401" s="206" t="s">
        <v>203</v>
      </c>
      <c r="E401" s="102"/>
      <c r="F401" s="99"/>
      <c r="G401" s="99"/>
      <c r="H401" s="275"/>
      <c r="J401"/>
      <c r="K401"/>
      <c r="L401"/>
      <c r="M401"/>
      <c r="N401"/>
      <c r="O401"/>
      <c r="P401"/>
      <c r="Q401"/>
      <c r="R401"/>
      <c r="S401"/>
      <c r="T401"/>
      <c r="U401"/>
      <c r="V401"/>
      <c r="W401"/>
      <c r="X401"/>
      <c r="Y401"/>
      <c r="Z401"/>
      <c r="AA401"/>
      <c r="AB401"/>
      <c r="AC401"/>
      <c r="AD401"/>
      <c r="AE401"/>
      <c r="AF401"/>
      <c r="AG401"/>
      <c r="AH401"/>
      <c r="AI401"/>
      <c r="AJ401"/>
      <c r="AK401"/>
    </row>
    <row r="402" spans="1:37" ht="68.25" customHeight="1" x14ac:dyDescent="0.35">
      <c r="A402" s="1"/>
      <c r="B402" s="207">
        <v>1</v>
      </c>
      <c r="C402" s="134" t="s">
        <v>172</v>
      </c>
      <c r="D402" s="14" t="s">
        <v>277</v>
      </c>
      <c r="E402" s="15" t="s">
        <v>174</v>
      </c>
      <c r="F402" s="150">
        <v>7</v>
      </c>
      <c r="G402" s="57"/>
      <c r="H402" s="245">
        <f t="shared" ref="H402:H408" si="34">(F402*G402)</f>
        <v>0</v>
      </c>
      <c r="I402"/>
      <c r="J402"/>
      <c r="K402"/>
      <c r="L402"/>
      <c r="M402"/>
      <c r="N402"/>
      <c r="O402"/>
      <c r="P402"/>
      <c r="Q402"/>
      <c r="R402"/>
      <c r="S402"/>
      <c r="T402"/>
      <c r="U402"/>
      <c r="V402"/>
      <c r="W402"/>
      <c r="X402"/>
      <c r="Y402"/>
      <c r="Z402"/>
      <c r="AA402"/>
      <c r="AB402"/>
      <c r="AC402"/>
      <c r="AD402"/>
      <c r="AE402"/>
      <c r="AF402"/>
      <c r="AG402"/>
      <c r="AH402"/>
      <c r="AI402"/>
      <c r="AJ402"/>
      <c r="AK402"/>
    </row>
    <row r="403" spans="1:37" ht="67.5" customHeight="1" x14ac:dyDescent="0.35">
      <c r="A403" s="1"/>
      <c r="B403" s="117">
        <v>2</v>
      </c>
      <c r="C403" s="12" t="s">
        <v>172</v>
      </c>
      <c r="D403" s="13" t="s">
        <v>278</v>
      </c>
      <c r="E403" s="16" t="s">
        <v>174</v>
      </c>
      <c r="F403" s="151">
        <v>25</v>
      </c>
      <c r="G403" s="61"/>
      <c r="H403" s="246">
        <f t="shared" si="34"/>
        <v>0</v>
      </c>
      <c r="I403"/>
      <c r="J403"/>
      <c r="K403"/>
      <c r="L403"/>
      <c r="M403"/>
      <c r="N403"/>
      <c r="O403"/>
      <c r="P403"/>
      <c r="Q403"/>
      <c r="R403"/>
      <c r="S403"/>
      <c r="T403"/>
      <c r="U403"/>
      <c r="V403"/>
      <c r="W403"/>
      <c r="X403"/>
      <c r="Y403"/>
      <c r="Z403"/>
      <c r="AA403"/>
      <c r="AB403"/>
      <c r="AC403"/>
      <c r="AD403"/>
      <c r="AE403"/>
      <c r="AF403"/>
      <c r="AG403"/>
      <c r="AH403"/>
      <c r="AI403"/>
      <c r="AJ403"/>
      <c r="AK403"/>
    </row>
    <row r="404" spans="1:37" ht="66.75" customHeight="1" x14ac:dyDescent="0.35">
      <c r="A404" s="1"/>
      <c r="B404" s="117">
        <v>3</v>
      </c>
      <c r="C404" s="12" t="s">
        <v>172</v>
      </c>
      <c r="D404" s="13" t="s">
        <v>279</v>
      </c>
      <c r="E404" s="16" t="s">
        <v>174</v>
      </c>
      <c r="F404" s="151">
        <v>91</v>
      </c>
      <c r="G404" s="61"/>
      <c r="H404" s="246">
        <f t="shared" si="34"/>
        <v>0</v>
      </c>
      <c r="I404"/>
      <c r="J404"/>
      <c r="K404"/>
      <c r="L404"/>
      <c r="M404"/>
      <c r="N404"/>
      <c r="O404"/>
      <c r="P404"/>
      <c r="Q404"/>
      <c r="R404"/>
      <c r="S404"/>
      <c r="T404"/>
      <c r="U404"/>
      <c r="V404"/>
      <c r="W404"/>
      <c r="X404"/>
      <c r="Y404"/>
      <c r="Z404"/>
      <c r="AA404"/>
      <c r="AB404"/>
      <c r="AC404"/>
      <c r="AD404"/>
      <c r="AE404"/>
      <c r="AF404"/>
      <c r="AG404"/>
      <c r="AH404"/>
      <c r="AI404"/>
      <c r="AJ404"/>
      <c r="AK404"/>
    </row>
    <row r="405" spans="1:37" ht="56.25" x14ac:dyDescent="0.35">
      <c r="A405" s="1"/>
      <c r="B405" s="117">
        <v>4</v>
      </c>
      <c r="C405" s="12" t="s">
        <v>172</v>
      </c>
      <c r="D405" s="13" t="s">
        <v>280</v>
      </c>
      <c r="E405" s="16" t="s">
        <v>174</v>
      </c>
      <c r="F405" s="151">
        <v>17</v>
      </c>
      <c r="G405" s="61"/>
      <c r="H405" s="246">
        <f t="shared" si="34"/>
        <v>0</v>
      </c>
      <c r="I405"/>
      <c r="J405"/>
      <c r="K405"/>
      <c r="L405"/>
      <c r="M405"/>
      <c r="N405"/>
      <c r="O405"/>
      <c r="P405"/>
      <c r="Q405"/>
      <c r="R405"/>
      <c r="S405"/>
      <c r="T405"/>
      <c r="U405"/>
      <c r="V405"/>
      <c r="W405"/>
      <c r="X405"/>
      <c r="Y405"/>
      <c r="Z405"/>
      <c r="AA405"/>
      <c r="AB405"/>
      <c r="AC405"/>
      <c r="AD405"/>
      <c r="AE405"/>
      <c r="AF405"/>
      <c r="AG405"/>
      <c r="AH405"/>
      <c r="AI405"/>
      <c r="AJ405"/>
      <c r="AK405"/>
    </row>
    <row r="406" spans="1:37" ht="75" x14ac:dyDescent="0.35">
      <c r="A406" s="1"/>
      <c r="B406" s="117">
        <v>5</v>
      </c>
      <c r="C406" s="12" t="s">
        <v>172</v>
      </c>
      <c r="D406" s="13" t="s">
        <v>281</v>
      </c>
      <c r="E406" s="16" t="s">
        <v>174</v>
      </c>
      <c r="F406" s="151">
        <v>8</v>
      </c>
      <c r="G406" s="61"/>
      <c r="H406" s="246">
        <f t="shared" si="34"/>
        <v>0</v>
      </c>
      <c r="I406"/>
      <c r="J406"/>
      <c r="K406"/>
      <c r="L406"/>
      <c r="M406"/>
      <c r="N406"/>
      <c r="O406"/>
      <c r="P406"/>
      <c r="Q406"/>
      <c r="R406"/>
      <c r="S406"/>
      <c r="T406"/>
      <c r="U406"/>
      <c r="V406"/>
      <c r="W406"/>
      <c r="X406"/>
      <c r="Y406"/>
      <c r="Z406"/>
      <c r="AA406"/>
      <c r="AB406"/>
      <c r="AC406"/>
      <c r="AD406"/>
      <c r="AE406"/>
      <c r="AF406"/>
      <c r="AG406"/>
      <c r="AH406"/>
      <c r="AI406"/>
      <c r="AJ406"/>
      <c r="AK406"/>
    </row>
    <row r="407" spans="1:37" ht="75" x14ac:dyDescent="0.35">
      <c r="A407" s="1"/>
      <c r="B407" s="208">
        <v>6</v>
      </c>
      <c r="C407" s="12" t="s">
        <v>172</v>
      </c>
      <c r="D407" s="13" t="s">
        <v>204</v>
      </c>
      <c r="E407" s="16" t="s">
        <v>174</v>
      </c>
      <c r="F407" s="151">
        <v>84</v>
      </c>
      <c r="G407" s="61"/>
      <c r="H407" s="246">
        <f t="shared" si="34"/>
        <v>0</v>
      </c>
      <c r="I407"/>
      <c r="J407"/>
      <c r="K407"/>
      <c r="L407"/>
      <c r="M407"/>
      <c r="N407"/>
      <c r="O407"/>
      <c r="P407"/>
      <c r="Q407"/>
      <c r="R407"/>
      <c r="S407"/>
      <c r="T407"/>
      <c r="U407"/>
      <c r="V407"/>
      <c r="W407"/>
      <c r="X407"/>
      <c r="Y407"/>
      <c r="Z407"/>
      <c r="AA407"/>
      <c r="AB407"/>
      <c r="AC407"/>
      <c r="AD407"/>
      <c r="AE407"/>
      <c r="AF407"/>
      <c r="AG407"/>
      <c r="AH407"/>
      <c r="AI407"/>
      <c r="AJ407"/>
      <c r="AK407"/>
    </row>
    <row r="408" spans="1:37" ht="57" thickBot="1" x14ac:dyDescent="0.4">
      <c r="A408" s="1"/>
      <c r="B408" s="117">
        <v>7</v>
      </c>
      <c r="C408" s="12" t="s">
        <v>205</v>
      </c>
      <c r="D408" s="13" t="s">
        <v>206</v>
      </c>
      <c r="E408" s="103" t="s">
        <v>39</v>
      </c>
      <c r="F408" s="151">
        <f>F407*0.4*0.4*0.5</f>
        <v>6.7200000000000006</v>
      </c>
      <c r="G408" s="61"/>
      <c r="H408" s="246">
        <f t="shared" si="34"/>
        <v>0</v>
      </c>
      <c r="I408"/>
      <c r="J408"/>
      <c r="K408"/>
      <c r="L408"/>
      <c r="M408"/>
      <c r="N408"/>
      <c r="O408"/>
      <c r="P408"/>
      <c r="Q408"/>
      <c r="R408"/>
      <c r="S408"/>
      <c r="T408"/>
      <c r="U408"/>
      <c r="V408"/>
      <c r="W408"/>
      <c r="X408"/>
      <c r="Y408"/>
      <c r="Z408"/>
      <c r="AA408"/>
      <c r="AB408"/>
      <c r="AC408"/>
      <c r="AD408"/>
      <c r="AE408"/>
      <c r="AF408"/>
      <c r="AG408"/>
      <c r="AH408"/>
      <c r="AI408"/>
      <c r="AJ408"/>
      <c r="AK408"/>
    </row>
    <row r="409" spans="1:37" ht="19.5" thickBot="1" x14ac:dyDescent="0.4">
      <c r="A409" s="1"/>
      <c r="B409" s="104"/>
      <c r="C409" s="105"/>
      <c r="D409" s="196" t="s">
        <v>207</v>
      </c>
      <c r="E409" s="106"/>
      <c r="F409" s="209"/>
      <c r="G409" s="210"/>
      <c r="H409" s="256"/>
      <c r="I409"/>
      <c r="J409"/>
      <c r="K409"/>
      <c r="L409"/>
      <c r="M409"/>
      <c r="N409"/>
      <c r="O409"/>
      <c r="P409"/>
      <c r="Q409"/>
      <c r="R409"/>
      <c r="S409"/>
      <c r="T409"/>
      <c r="U409"/>
      <c r="V409"/>
      <c r="W409"/>
      <c r="X409"/>
      <c r="Y409"/>
      <c r="Z409"/>
      <c r="AA409"/>
      <c r="AB409"/>
      <c r="AC409"/>
      <c r="AD409"/>
      <c r="AE409"/>
      <c r="AF409"/>
      <c r="AG409"/>
      <c r="AH409"/>
      <c r="AI409"/>
      <c r="AJ409"/>
      <c r="AK409"/>
    </row>
    <row r="410" spans="1:37" ht="56.25" x14ac:dyDescent="0.35">
      <c r="A410" s="1"/>
      <c r="B410" s="211">
        <v>8</v>
      </c>
      <c r="C410" s="212" t="s">
        <v>208</v>
      </c>
      <c r="D410" s="213" t="s">
        <v>209</v>
      </c>
      <c r="E410" s="107" t="s">
        <v>38</v>
      </c>
      <c r="F410" s="214">
        <v>197</v>
      </c>
      <c r="G410" s="215"/>
      <c r="H410" s="252">
        <f t="shared" ref="H410:H413" si="35">(F410*G410)</f>
        <v>0</v>
      </c>
      <c r="I410"/>
      <c r="J410"/>
      <c r="K410"/>
      <c r="L410"/>
      <c r="M410"/>
      <c r="N410"/>
      <c r="O410"/>
      <c r="P410"/>
      <c r="Q410"/>
      <c r="R410"/>
      <c r="S410"/>
      <c r="T410"/>
      <c r="U410"/>
      <c r="V410"/>
      <c r="W410"/>
      <c r="X410"/>
      <c r="Y410"/>
      <c r="Z410"/>
      <c r="AA410"/>
      <c r="AB410"/>
      <c r="AC410"/>
      <c r="AD410"/>
      <c r="AE410"/>
      <c r="AF410"/>
      <c r="AG410"/>
      <c r="AH410"/>
      <c r="AI410"/>
      <c r="AJ410"/>
      <c r="AK410"/>
    </row>
    <row r="411" spans="1:37" ht="75" x14ac:dyDescent="0.35">
      <c r="A411" s="1"/>
      <c r="B411" s="117">
        <v>9</v>
      </c>
      <c r="C411" s="12" t="s">
        <v>208</v>
      </c>
      <c r="D411" s="213" t="s">
        <v>210</v>
      </c>
      <c r="E411" s="16" t="s">
        <v>38</v>
      </c>
      <c r="F411" s="151">
        <v>23</v>
      </c>
      <c r="G411" s="61"/>
      <c r="H411" s="246">
        <f t="shared" si="35"/>
        <v>0</v>
      </c>
      <c r="I411"/>
      <c r="J411"/>
      <c r="K411"/>
      <c r="L411"/>
      <c r="M411"/>
      <c r="N411"/>
      <c r="O411"/>
      <c r="P411"/>
      <c r="Q411"/>
      <c r="R411"/>
      <c r="S411"/>
      <c r="T411"/>
      <c r="U411"/>
      <c r="V411"/>
      <c r="W411"/>
      <c r="X411"/>
      <c r="Y411"/>
      <c r="Z411"/>
      <c r="AA411"/>
      <c r="AB411"/>
      <c r="AC411"/>
      <c r="AD411"/>
      <c r="AE411"/>
      <c r="AF411"/>
      <c r="AG411"/>
      <c r="AH411"/>
      <c r="AI411"/>
      <c r="AJ411"/>
      <c r="AK411"/>
    </row>
    <row r="412" spans="1:37" ht="75" x14ac:dyDescent="0.35">
      <c r="A412" s="1"/>
      <c r="B412" s="117">
        <v>10</v>
      </c>
      <c r="C412" s="12" t="s">
        <v>208</v>
      </c>
      <c r="D412" s="13" t="s">
        <v>211</v>
      </c>
      <c r="E412" s="16" t="s">
        <v>38</v>
      </c>
      <c r="F412" s="151">
        <v>240</v>
      </c>
      <c r="G412" s="61"/>
      <c r="H412" s="246">
        <f t="shared" si="35"/>
        <v>0</v>
      </c>
      <c r="I412"/>
      <c r="J412"/>
      <c r="K412"/>
      <c r="L412"/>
      <c r="M412"/>
      <c r="N412"/>
      <c r="O412"/>
      <c r="P412"/>
      <c r="Q412"/>
      <c r="R412"/>
      <c r="S412"/>
      <c r="T412"/>
      <c r="U412"/>
      <c r="V412"/>
      <c r="W412"/>
      <c r="X412"/>
      <c r="Y412"/>
      <c r="Z412"/>
      <c r="AA412"/>
      <c r="AB412"/>
      <c r="AC412"/>
      <c r="AD412"/>
      <c r="AE412"/>
      <c r="AF412"/>
      <c r="AG412"/>
      <c r="AH412"/>
      <c r="AI412"/>
      <c r="AJ412"/>
      <c r="AK412"/>
    </row>
    <row r="413" spans="1:37" ht="75.75" thickBot="1" x14ac:dyDescent="0.4">
      <c r="A413" s="1"/>
      <c r="B413" s="117">
        <v>11</v>
      </c>
      <c r="C413" s="12" t="s">
        <v>208</v>
      </c>
      <c r="D413" s="13" t="s">
        <v>212</v>
      </c>
      <c r="E413" s="16" t="s">
        <v>38</v>
      </c>
      <c r="F413" s="151">
        <v>10</v>
      </c>
      <c r="G413" s="61"/>
      <c r="H413" s="246">
        <f t="shared" si="35"/>
        <v>0</v>
      </c>
      <c r="I413"/>
      <c r="J413"/>
      <c r="K413"/>
      <c r="L413"/>
      <c r="M413"/>
      <c r="N413"/>
      <c r="O413"/>
      <c r="P413"/>
      <c r="Q413"/>
      <c r="R413"/>
      <c r="S413"/>
      <c r="T413"/>
      <c r="U413"/>
      <c r="V413"/>
      <c r="W413"/>
      <c r="X413"/>
      <c r="Y413"/>
      <c r="Z413"/>
      <c r="AA413"/>
      <c r="AB413"/>
      <c r="AC413"/>
      <c r="AD413"/>
      <c r="AE413"/>
      <c r="AF413"/>
      <c r="AG413"/>
      <c r="AH413"/>
      <c r="AI413"/>
      <c r="AJ413"/>
      <c r="AK413"/>
    </row>
    <row r="414" spans="1:37" ht="19.5" thickBot="1" x14ac:dyDescent="0.4">
      <c r="A414" s="1"/>
      <c r="B414" s="104"/>
      <c r="C414" s="105"/>
      <c r="D414" s="196" t="s">
        <v>254</v>
      </c>
      <c r="E414" s="106"/>
      <c r="F414" s="209"/>
      <c r="G414" s="210"/>
      <c r="H414" s="256"/>
      <c r="I414"/>
      <c r="J414"/>
      <c r="K414"/>
      <c r="L414"/>
      <c r="M414"/>
      <c r="N414"/>
      <c r="O414"/>
      <c r="P414"/>
      <c r="Q414"/>
      <c r="R414"/>
      <c r="S414"/>
      <c r="T414"/>
      <c r="U414"/>
      <c r="V414"/>
      <c r="W414"/>
      <c r="X414"/>
      <c r="Y414"/>
      <c r="Z414"/>
      <c r="AA414"/>
      <c r="AB414"/>
      <c r="AC414"/>
      <c r="AD414"/>
      <c r="AE414"/>
      <c r="AF414"/>
      <c r="AG414"/>
      <c r="AH414"/>
      <c r="AI414"/>
      <c r="AJ414"/>
      <c r="AK414"/>
    </row>
    <row r="415" spans="1:37" ht="56.25" x14ac:dyDescent="0.35">
      <c r="A415" s="1"/>
      <c r="B415" s="301">
        <v>12</v>
      </c>
      <c r="C415" s="12"/>
      <c r="D415" s="216" t="s">
        <v>273</v>
      </c>
      <c r="E415" s="16" t="s">
        <v>174</v>
      </c>
      <c r="F415" s="217">
        <v>110</v>
      </c>
      <c r="G415" s="218"/>
      <c r="H415" s="257">
        <f>F415*G415</f>
        <v>0</v>
      </c>
      <c r="I415"/>
      <c r="J415"/>
      <c r="K415"/>
      <c r="L415"/>
      <c r="M415"/>
      <c r="N415"/>
      <c r="O415"/>
      <c r="P415"/>
      <c r="Q415"/>
      <c r="R415"/>
      <c r="S415"/>
      <c r="T415"/>
      <c r="U415"/>
      <c r="V415"/>
      <c r="W415"/>
      <c r="X415"/>
      <c r="Y415"/>
      <c r="Z415"/>
      <c r="AA415"/>
      <c r="AB415"/>
      <c r="AC415"/>
      <c r="AD415"/>
      <c r="AE415"/>
      <c r="AF415"/>
      <c r="AG415"/>
      <c r="AH415"/>
      <c r="AI415"/>
      <c r="AJ415"/>
      <c r="AK415"/>
    </row>
    <row r="416" spans="1:37" ht="75" x14ac:dyDescent="0.35">
      <c r="A416" s="1"/>
      <c r="B416" s="208">
        <v>13</v>
      </c>
      <c r="C416" s="12" t="s">
        <v>213</v>
      </c>
      <c r="D416" s="13" t="s">
        <v>214</v>
      </c>
      <c r="E416" s="16" t="s">
        <v>174</v>
      </c>
      <c r="F416" s="151">
        <v>3</v>
      </c>
      <c r="G416" s="61"/>
      <c r="H416" s="246">
        <f t="shared" ref="H416" si="36">(F416*G416)</f>
        <v>0</v>
      </c>
      <c r="I416"/>
      <c r="J416"/>
      <c r="K416"/>
      <c r="L416"/>
      <c r="M416"/>
      <c r="N416"/>
      <c r="O416"/>
      <c r="P416"/>
      <c r="Q416"/>
      <c r="R416"/>
      <c r="S416"/>
      <c r="T416"/>
      <c r="U416"/>
      <c r="V416"/>
      <c r="W416"/>
      <c r="X416"/>
      <c r="Y416"/>
      <c r="Z416"/>
      <c r="AA416"/>
      <c r="AB416"/>
      <c r="AC416"/>
      <c r="AD416"/>
      <c r="AE416"/>
      <c r="AF416"/>
      <c r="AG416"/>
      <c r="AH416"/>
      <c r="AI416"/>
      <c r="AJ416"/>
      <c r="AK416"/>
    </row>
    <row r="417" spans="1:37" ht="22.5" customHeight="1" thickBot="1" x14ac:dyDescent="0.4">
      <c r="A417" s="1"/>
      <c r="B417" s="366" t="s">
        <v>215</v>
      </c>
      <c r="C417" s="367"/>
      <c r="D417" s="367"/>
      <c r="E417" s="367"/>
      <c r="F417" s="367"/>
      <c r="G417" s="368"/>
      <c r="H417" s="277">
        <f>SUM(H402:H416)</f>
        <v>0</v>
      </c>
      <c r="J417"/>
      <c r="K417"/>
      <c r="L417"/>
      <c r="M417"/>
      <c r="N417"/>
      <c r="O417"/>
      <c r="P417"/>
      <c r="Q417"/>
      <c r="R417"/>
      <c r="S417"/>
      <c r="T417"/>
      <c r="U417"/>
      <c r="V417"/>
      <c r="W417"/>
      <c r="X417"/>
      <c r="Y417"/>
      <c r="Z417"/>
      <c r="AA417"/>
      <c r="AB417"/>
      <c r="AC417"/>
      <c r="AD417"/>
      <c r="AE417"/>
      <c r="AF417"/>
      <c r="AG417"/>
      <c r="AH417"/>
      <c r="AI417"/>
      <c r="AJ417"/>
      <c r="AK417"/>
    </row>
    <row r="418" spans="1:37" ht="19.5" thickBot="1" x14ac:dyDescent="0.4">
      <c r="A418" s="1"/>
      <c r="B418" s="104"/>
      <c r="C418" s="105"/>
      <c r="D418" s="196" t="s">
        <v>275</v>
      </c>
      <c r="E418" s="106"/>
      <c r="F418" s="209"/>
      <c r="G418" s="210"/>
      <c r="H418" s="256"/>
      <c r="I418"/>
      <c r="J418"/>
      <c r="K418"/>
      <c r="L418"/>
      <c r="M418"/>
      <c r="N418"/>
      <c r="O418"/>
      <c r="P418"/>
      <c r="Q418"/>
      <c r="R418"/>
      <c r="S418"/>
      <c r="T418"/>
      <c r="U418"/>
      <c r="V418"/>
      <c r="W418"/>
      <c r="X418"/>
      <c r="Y418"/>
      <c r="Z418"/>
      <c r="AA418"/>
      <c r="AB418"/>
      <c r="AC418"/>
      <c r="AD418"/>
      <c r="AE418"/>
      <c r="AF418"/>
      <c r="AG418"/>
      <c r="AH418"/>
      <c r="AI418"/>
      <c r="AJ418"/>
      <c r="AK418"/>
    </row>
    <row r="419" spans="1:37" ht="44.25" customHeight="1" x14ac:dyDescent="0.35">
      <c r="A419" s="1"/>
      <c r="B419" s="208">
        <v>14</v>
      </c>
      <c r="C419" s="12"/>
      <c r="D419" s="13" t="s">
        <v>216</v>
      </c>
      <c r="E419" s="16" t="s">
        <v>174</v>
      </c>
      <c r="F419" s="151">
        <v>3</v>
      </c>
      <c r="G419" s="61"/>
      <c r="H419" s="246">
        <f t="shared" ref="H419:H420" si="37">(F419*G419)</f>
        <v>0</v>
      </c>
      <c r="J419"/>
      <c r="K419"/>
      <c r="L419"/>
      <c r="M419"/>
      <c r="N419"/>
      <c r="O419"/>
      <c r="P419"/>
      <c r="Q419"/>
      <c r="R419"/>
      <c r="S419"/>
      <c r="T419"/>
      <c r="U419"/>
      <c r="V419"/>
      <c r="W419"/>
      <c r="X419"/>
      <c r="Y419"/>
      <c r="Z419"/>
      <c r="AA419"/>
      <c r="AB419"/>
      <c r="AC419"/>
      <c r="AD419"/>
      <c r="AE419"/>
      <c r="AF419"/>
      <c r="AG419"/>
      <c r="AH419"/>
      <c r="AI419"/>
      <c r="AJ419"/>
      <c r="AK419"/>
    </row>
    <row r="420" spans="1:37" ht="36.75" customHeight="1" x14ac:dyDescent="0.35">
      <c r="A420" s="1"/>
      <c r="B420" s="219">
        <v>15</v>
      </c>
      <c r="C420" s="17"/>
      <c r="D420" s="220" t="s">
        <v>234</v>
      </c>
      <c r="E420" s="16" t="s">
        <v>174</v>
      </c>
      <c r="F420" s="151">
        <v>20</v>
      </c>
      <c r="G420" s="61"/>
      <c r="H420" s="246">
        <f t="shared" si="37"/>
        <v>0</v>
      </c>
      <c r="J420"/>
      <c r="K420"/>
      <c r="L420"/>
      <c r="M420"/>
      <c r="N420"/>
      <c r="O420"/>
      <c r="P420"/>
      <c r="Q420"/>
      <c r="R420"/>
      <c r="S420"/>
      <c r="T420"/>
      <c r="U420"/>
      <c r="V420"/>
      <c r="W420"/>
      <c r="X420"/>
      <c r="Y420"/>
      <c r="Z420"/>
      <c r="AA420"/>
      <c r="AB420"/>
      <c r="AC420"/>
      <c r="AD420"/>
      <c r="AE420"/>
      <c r="AF420"/>
      <c r="AG420"/>
      <c r="AH420"/>
      <c r="AI420"/>
      <c r="AJ420"/>
      <c r="AK420"/>
    </row>
    <row r="421" spans="1:37" ht="25.5" customHeight="1" thickBot="1" x14ac:dyDescent="0.4">
      <c r="A421" s="172"/>
      <c r="B421" s="366" t="s">
        <v>274</v>
      </c>
      <c r="C421" s="367"/>
      <c r="D421" s="367"/>
      <c r="E421" s="367"/>
      <c r="F421" s="367"/>
      <c r="G421" s="368"/>
      <c r="H421" s="277">
        <f>H419+H420</f>
        <v>0</v>
      </c>
    </row>
    <row r="424" spans="1:37" ht="18.75" thickBot="1" x14ac:dyDescent="0.4"/>
    <row r="425" spans="1:37" ht="22.5" customHeight="1" x14ac:dyDescent="0.35">
      <c r="A425"/>
      <c r="B425" s="376" t="s">
        <v>99</v>
      </c>
      <c r="C425" s="377"/>
      <c r="D425" s="377"/>
      <c r="E425" s="377"/>
      <c r="F425" s="377"/>
      <c r="G425" s="378"/>
      <c r="H425" s="292">
        <f>SUM(H65)</f>
        <v>0</v>
      </c>
      <c r="I425" s="221"/>
      <c r="J425" s="222"/>
      <c r="K425"/>
      <c r="L425"/>
      <c r="M425"/>
      <c r="N425"/>
      <c r="O425"/>
      <c r="P425"/>
      <c r="Q425"/>
      <c r="R425"/>
      <c r="S425"/>
      <c r="T425"/>
      <c r="U425"/>
      <c r="V425"/>
      <c r="W425"/>
      <c r="X425"/>
      <c r="Y425"/>
      <c r="Z425"/>
      <c r="AA425"/>
      <c r="AB425"/>
      <c r="AC425"/>
      <c r="AD425"/>
      <c r="AE425"/>
      <c r="AF425"/>
      <c r="AG425"/>
      <c r="AH425"/>
      <c r="AI425"/>
      <c r="AJ425"/>
      <c r="AK425"/>
    </row>
    <row r="426" spans="1:37" ht="23.25" customHeight="1" x14ac:dyDescent="0.35">
      <c r="A426"/>
      <c r="B426" s="379" t="s">
        <v>100</v>
      </c>
      <c r="C426" s="380"/>
      <c r="D426" s="380"/>
      <c r="E426" s="380"/>
      <c r="F426" s="380"/>
      <c r="G426" s="381"/>
      <c r="H426" s="293">
        <f>SUM(H100)</f>
        <v>0</v>
      </c>
      <c r="I426" s="223"/>
      <c r="J426" s="222"/>
      <c r="K426"/>
      <c r="L426"/>
      <c r="M426"/>
      <c r="N426"/>
      <c r="O426"/>
      <c r="P426"/>
      <c r="Q426"/>
      <c r="R426"/>
      <c r="S426"/>
      <c r="T426"/>
      <c r="U426"/>
      <c r="V426"/>
      <c r="W426"/>
      <c r="X426"/>
      <c r="Y426"/>
      <c r="Z426"/>
      <c r="AA426"/>
      <c r="AB426"/>
      <c r="AC426"/>
      <c r="AD426"/>
      <c r="AE426"/>
      <c r="AF426"/>
      <c r="AG426"/>
      <c r="AH426"/>
      <c r="AI426"/>
      <c r="AJ426"/>
      <c r="AK426"/>
    </row>
    <row r="427" spans="1:37" ht="22.5" customHeight="1" x14ac:dyDescent="0.35">
      <c r="A427"/>
      <c r="B427" s="372" t="s">
        <v>108</v>
      </c>
      <c r="C427" s="373"/>
      <c r="D427" s="373"/>
      <c r="E427" s="373"/>
      <c r="F427" s="373"/>
      <c r="G427" s="373"/>
      <c r="H427" s="293">
        <f>SUM(H134)</f>
        <v>0</v>
      </c>
      <c r="I427" s="223"/>
      <c r="J427" s="222"/>
      <c r="K427"/>
      <c r="L427"/>
      <c r="M427"/>
      <c r="N427"/>
      <c r="O427"/>
      <c r="P427"/>
      <c r="Q427"/>
      <c r="R427"/>
      <c r="S427"/>
      <c r="T427"/>
      <c r="U427"/>
      <c r="V427"/>
      <c r="W427"/>
      <c r="X427"/>
      <c r="Y427"/>
      <c r="Z427"/>
      <c r="AA427"/>
      <c r="AB427"/>
      <c r="AC427"/>
      <c r="AD427"/>
      <c r="AE427"/>
      <c r="AF427"/>
      <c r="AG427"/>
      <c r="AH427"/>
      <c r="AI427"/>
      <c r="AJ427"/>
      <c r="AK427"/>
    </row>
    <row r="428" spans="1:37" ht="22.5" customHeight="1" x14ac:dyDescent="0.35">
      <c r="A428"/>
      <c r="B428" s="372" t="s">
        <v>101</v>
      </c>
      <c r="C428" s="373"/>
      <c r="D428" s="373"/>
      <c r="E428" s="373"/>
      <c r="F428" s="373"/>
      <c r="G428" s="373"/>
      <c r="H428" s="293">
        <f>SUM(H167)</f>
        <v>0</v>
      </c>
      <c r="I428" s="223"/>
      <c r="J428" s="222"/>
      <c r="K428"/>
      <c r="L428"/>
      <c r="M428"/>
      <c r="N428"/>
      <c r="O428"/>
      <c r="P428"/>
      <c r="Q428"/>
      <c r="R428"/>
      <c r="S428"/>
      <c r="T428"/>
      <c r="U428"/>
      <c r="V428"/>
      <c r="W428"/>
      <c r="X428"/>
      <c r="Y428"/>
      <c r="Z428"/>
      <c r="AA428"/>
      <c r="AB428"/>
      <c r="AC428"/>
      <c r="AD428"/>
      <c r="AE428"/>
      <c r="AF428"/>
      <c r="AG428"/>
      <c r="AH428"/>
      <c r="AI428"/>
      <c r="AJ428"/>
      <c r="AK428"/>
    </row>
    <row r="429" spans="1:37" ht="22.5" customHeight="1" x14ac:dyDescent="0.35">
      <c r="A429"/>
      <c r="B429" s="372" t="s">
        <v>105</v>
      </c>
      <c r="C429" s="373"/>
      <c r="D429" s="373"/>
      <c r="E429" s="373"/>
      <c r="F429" s="373"/>
      <c r="G429" s="373"/>
      <c r="H429" s="293">
        <f>SUM(H202)</f>
        <v>0</v>
      </c>
      <c r="I429" s="223"/>
      <c r="J429" s="222"/>
      <c r="K429"/>
      <c r="L429"/>
      <c r="M429"/>
      <c r="N429"/>
      <c r="O429"/>
      <c r="P429"/>
      <c r="Q429"/>
      <c r="R429"/>
      <c r="S429"/>
      <c r="T429"/>
      <c r="U429"/>
      <c r="V429"/>
      <c r="W429"/>
      <c r="X429"/>
      <c r="Y429"/>
      <c r="Z429"/>
      <c r="AA429"/>
      <c r="AB429"/>
      <c r="AC429"/>
      <c r="AD429"/>
      <c r="AE429"/>
      <c r="AF429"/>
      <c r="AG429"/>
      <c r="AH429"/>
      <c r="AI429"/>
      <c r="AJ429"/>
      <c r="AK429"/>
    </row>
    <row r="430" spans="1:37" ht="22.5" customHeight="1" x14ac:dyDescent="0.35">
      <c r="A430"/>
      <c r="B430" s="372" t="s">
        <v>102</v>
      </c>
      <c r="C430" s="373"/>
      <c r="D430" s="373"/>
      <c r="E430" s="373"/>
      <c r="F430" s="373"/>
      <c r="G430" s="373"/>
      <c r="H430" s="293">
        <f>SUM(H237)</f>
        <v>0</v>
      </c>
      <c r="I430" s="223"/>
      <c r="J430" s="222"/>
      <c r="K430"/>
      <c r="L430"/>
      <c r="M430"/>
      <c r="N430"/>
      <c r="O430"/>
      <c r="P430"/>
      <c r="Q430"/>
      <c r="R430"/>
      <c r="S430"/>
      <c r="T430"/>
      <c r="U430"/>
      <c r="V430"/>
      <c r="W430"/>
      <c r="X430"/>
      <c r="Y430"/>
      <c r="Z430"/>
      <c r="AA430"/>
      <c r="AB430"/>
      <c r="AC430"/>
      <c r="AD430"/>
      <c r="AE430"/>
      <c r="AF430"/>
      <c r="AG430"/>
      <c r="AH430"/>
      <c r="AI430"/>
      <c r="AJ430"/>
      <c r="AK430"/>
    </row>
    <row r="431" spans="1:37" ht="22.5" customHeight="1" x14ac:dyDescent="0.35">
      <c r="A431"/>
      <c r="B431" s="372" t="s">
        <v>106</v>
      </c>
      <c r="C431" s="373"/>
      <c r="D431" s="373"/>
      <c r="E431" s="373"/>
      <c r="F431" s="373"/>
      <c r="G431" s="373"/>
      <c r="H431" s="293">
        <f>SUM(H270)</f>
        <v>0</v>
      </c>
      <c r="I431" s="223"/>
      <c r="J431" s="222"/>
      <c r="K431"/>
      <c r="L431"/>
      <c r="M431"/>
      <c r="N431"/>
      <c r="O431"/>
      <c r="P431"/>
      <c r="Q431"/>
      <c r="R431"/>
      <c r="S431"/>
      <c r="T431"/>
      <c r="U431"/>
      <c r="V431"/>
      <c r="W431"/>
      <c r="X431"/>
      <c r="Y431"/>
      <c r="Z431"/>
      <c r="AA431"/>
      <c r="AB431"/>
      <c r="AC431"/>
      <c r="AD431"/>
      <c r="AE431"/>
      <c r="AF431"/>
      <c r="AG431"/>
      <c r="AH431"/>
      <c r="AI431"/>
      <c r="AJ431"/>
      <c r="AK431"/>
    </row>
    <row r="432" spans="1:37" ht="22.5" customHeight="1" x14ac:dyDescent="0.35">
      <c r="A432"/>
      <c r="B432" s="372" t="s">
        <v>103</v>
      </c>
      <c r="C432" s="373"/>
      <c r="D432" s="373"/>
      <c r="E432" s="373"/>
      <c r="F432" s="373"/>
      <c r="G432" s="373"/>
      <c r="H432" s="293">
        <f>SUM(H303)</f>
        <v>0</v>
      </c>
      <c r="I432" s="223"/>
      <c r="J432" s="222"/>
      <c r="K432"/>
      <c r="L432"/>
      <c r="M432"/>
      <c r="N432"/>
      <c r="O432"/>
      <c r="P432"/>
      <c r="Q432"/>
      <c r="R432"/>
      <c r="S432"/>
      <c r="T432"/>
      <c r="U432"/>
      <c r="V432"/>
      <c r="W432"/>
      <c r="X432"/>
      <c r="Y432"/>
      <c r="Z432"/>
      <c r="AA432"/>
      <c r="AB432"/>
      <c r="AC432"/>
      <c r="AD432"/>
      <c r="AE432"/>
      <c r="AF432"/>
      <c r="AG432"/>
      <c r="AH432"/>
      <c r="AI432"/>
      <c r="AJ432"/>
      <c r="AK432"/>
    </row>
    <row r="433" spans="1:37" ht="22.5" customHeight="1" x14ac:dyDescent="0.35">
      <c r="A433"/>
      <c r="B433" s="372" t="s">
        <v>107</v>
      </c>
      <c r="C433" s="373"/>
      <c r="D433" s="373"/>
      <c r="E433" s="373"/>
      <c r="F433" s="373"/>
      <c r="G433" s="373"/>
      <c r="H433" s="293">
        <f>SUM(H335)</f>
        <v>0</v>
      </c>
      <c r="I433" s="223"/>
      <c r="J433" s="222"/>
      <c r="K433"/>
      <c r="L433"/>
      <c r="M433"/>
      <c r="N433"/>
      <c r="O433"/>
      <c r="P433"/>
      <c r="Q433"/>
      <c r="R433"/>
      <c r="S433"/>
      <c r="T433"/>
      <c r="U433"/>
      <c r="V433"/>
      <c r="W433"/>
      <c r="X433"/>
      <c r="Y433"/>
      <c r="Z433"/>
      <c r="AA433"/>
      <c r="AB433"/>
      <c r="AC433"/>
      <c r="AD433"/>
      <c r="AE433"/>
      <c r="AF433"/>
      <c r="AG433"/>
      <c r="AH433"/>
      <c r="AI433"/>
      <c r="AJ433"/>
      <c r="AK433"/>
    </row>
    <row r="434" spans="1:37" ht="22.5" customHeight="1" x14ac:dyDescent="0.35">
      <c r="A434"/>
      <c r="B434" s="372" t="s">
        <v>104</v>
      </c>
      <c r="C434" s="373"/>
      <c r="D434" s="373"/>
      <c r="E434" s="373"/>
      <c r="F434" s="373"/>
      <c r="G434" s="373"/>
      <c r="H434" s="293">
        <f>SUM(H370)</f>
        <v>0</v>
      </c>
      <c r="I434" s="223"/>
      <c r="J434" s="222"/>
      <c r="K434"/>
      <c r="L434"/>
      <c r="M434"/>
      <c r="N434"/>
      <c r="O434"/>
      <c r="P434"/>
      <c r="Q434"/>
      <c r="R434"/>
      <c r="S434"/>
      <c r="T434"/>
      <c r="U434"/>
      <c r="V434"/>
      <c r="W434"/>
      <c r="X434"/>
      <c r="Y434"/>
      <c r="Z434"/>
      <c r="AA434"/>
      <c r="AB434"/>
      <c r="AC434"/>
      <c r="AD434"/>
      <c r="AE434"/>
      <c r="AF434"/>
      <c r="AG434"/>
      <c r="AH434"/>
      <c r="AI434"/>
      <c r="AJ434"/>
      <c r="AK434"/>
    </row>
    <row r="435" spans="1:37" ht="22.5" customHeight="1" x14ac:dyDescent="0.35">
      <c r="A435"/>
      <c r="B435" s="372" t="s">
        <v>255</v>
      </c>
      <c r="C435" s="373"/>
      <c r="D435" s="373"/>
      <c r="E435" s="373"/>
      <c r="F435" s="373"/>
      <c r="G435" s="373"/>
      <c r="H435" s="293">
        <f>SUM(H399)</f>
        <v>0</v>
      </c>
      <c r="I435" s="223"/>
      <c r="J435" s="222"/>
      <c r="K435"/>
      <c r="L435"/>
      <c r="M435"/>
      <c r="N435"/>
      <c r="O435"/>
      <c r="P435"/>
      <c r="Q435"/>
      <c r="R435"/>
      <c r="S435"/>
      <c r="T435"/>
      <c r="U435"/>
      <c r="V435"/>
      <c r="W435"/>
      <c r="X435"/>
      <c r="Y435"/>
      <c r="Z435"/>
      <c r="AA435"/>
      <c r="AB435"/>
      <c r="AC435"/>
      <c r="AD435"/>
      <c r="AE435"/>
      <c r="AF435"/>
      <c r="AG435"/>
      <c r="AH435"/>
      <c r="AI435"/>
      <c r="AJ435"/>
      <c r="AK435"/>
    </row>
    <row r="436" spans="1:37" ht="22.5" customHeight="1" x14ac:dyDescent="0.35">
      <c r="A436"/>
      <c r="B436" s="372" t="s">
        <v>238</v>
      </c>
      <c r="C436" s="373"/>
      <c r="D436" s="373"/>
      <c r="E436" s="373"/>
      <c r="F436" s="373"/>
      <c r="G436" s="373"/>
      <c r="H436" s="293">
        <f>SUM(H417)</f>
        <v>0</v>
      </c>
      <c r="I436" s="223"/>
      <c r="J436" s="222"/>
      <c r="K436"/>
      <c r="L436"/>
      <c r="M436"/>
      <c r="N436"/>
      <c r="O436"/>
      <c r="P436"/>
      <c r="Q436"/>
      <c r="R436"/>
      <c r="S436"/>
      <c r="T436"/>
      <c r="U436"/>
      <c r="V436"/>
      <c r="W436"/>
      <c r="X436"/>
      <c r="Y436"/>
      <c r="Z436"/>
      <c r="AA436"/>
      <c r="AB436"/>
      <c r="AC436"/>
      <c r="AD436"/>
      <c r="AE436"/>
      <c r="AF436"/>
      <c r="AG436"/>
      <c r="AH436"/>
      <c r="AI436"/>
      <c r="AJ436"/>
      <c r="AK436"/>
    </row>
    <row r="437" spans="1:37" ht="22.5" customHeight="1" x14ac:dyDescent="0.35">
      <c r="A437"/>
      <c r="B437" s="372" t="s">
        <v>276</v>
      </c>
      <c r="C437" s="373"/>
      <c r="D437" s="373"/>
      <c r="E437" s="373"/>
      <c r="F437" s="373"/>
      <c r="G437" s="373"/>
      <c r="H437" s="293">
        <f>SUM(H421)</f>
        <v>0</v>
      </c>
      <c r="I437" s="223"/>
      <c r="J437" s="222"/>
      <c r="K437"/>
      <c r="L437"/>
      <c r="M437"/>
      <c r="N437"/>
      <c r="O437"/>
      <c r="P437"/>
      <c r="Q437"/>
      <c r="R437"/>
      <c r="S437"/>
      <c r="T437"/>
      <c r="U437"/>
      <c r="V437"/>
      <c r="W437"/>
      <c r="X437"/>
      <c r="Y437"/>
      <c r="Z437"/>
      <c r="AA437"/>
      <c r="AB437"/>
      <c r="AC437"/>
      <c r="AD437"/>
      <c r="AE437"/>
      <c r="AF437"/>
      <c r="AG437"/>
      <c r="AH437"/>
      <c r="AI437"/>
      <c r="AJ437"/>
      <c r="AK437"/>
    </row>
    <row r="438" spans="1:37" ht="22.5" customHeight="1" thickBot="1" x14ac:dyDescent="0.4">
      <c r="A438"/>
      <c r="B438" s="374" t="s">
        <v>130</v>
      </c>
      <c r="C438" s="375"/>
      <c r="D438" s="375"/>
      <c r="E438" s="375"/>
      <c r="F438" s="375"/>
      <c r="G438" s="375"/>
      <c r="H438" s="294">
        <f>SUM(H425:H436)</f>
        <v>0</v>
      </c>
      <c r="I438" s="223"/>
      <c r="J438" s="222"/>
      <c r="K438"/>
      <c r="L438"/>
      <c r="M438"/>
      <c r="N438"/>
      <c r="O438"/>
      <c r="P438"/>
      <c r="Q438"/>
      <c r="R438"/>
      <c r="S438"/>
      <c r="T438"/>
      <c r="U438"/>
      <c r="V438"/>
      <c r="W438"/>
      <c r="X438"/>
      <c r="Y438"/>
      <c r="Z438"/>
      <c r="AA438"/>
      <c r="AB438"/>
      <c r="AC438"/>
      <c r="AD438"/>
      <c r="AE438"/>
      <c r="AF438"/>
      <c r="AG438"/>
      <c r="AH438"/>
      <c r="AI438"/>
      <c r="AJ438"/>
      <c r="AK438"/>
    </row>
    <row r="440" spans="1:37" ht="18.75" thickBot="1" x14ac:dyDescent="0.4"/>
    <row r="441" spans="1:37" ht="84.75" customHeight="1" thickBot="1" x14ac:dyDescent="0.4">
      <c r="B441" s="335" t="s">
        <v>235</v>
      </c>
      <c r="C441" s="336"/>
      <c r="D441" s="336"/>
      <c r="E441" s="336"/>
      <c r="F441" s="336"/>
      <c r="G441" s="336"/>
      <c r="H441" s="337"/>
    </row>
    <row r="442" spans="1:37" ht="19.5" thickBot="1" x14ac:dyDescent="0.4">
      <c r="B442" s="338" t="s">
        <v>0</v>
      </c>
      <c r="C442" s="339"/>
      <c r="D442" s="339"/>
      <c r="E442" s="339"/>
      <c r="F442" s="339"/>
      <c r="G442" s="339"/>
      <c r="H442" s="340"/>
    </row>
    <row r="443" spans="1:37" ht="19.149999999999999" customHeight="1" thickBot="1" x14ac:dyDescent="0.4">
      <c r="B443" s="309" t="s">
        <v>132</v>
      </c>
      <c r="C443" s="341"/>
      <c r="D443" s="341"/>
      <c r="E443" s="341"/>
      <c r="F443" s="341"/>
      <c r="G443" s="341"/>
      <c r="H443" s="342"/>
    </row>
    <row r="444" spans="1:37" ht="24" customHeight="1" thickBot="1" x14ac:dyDescent="0.4">
      <c r="B444" s="111"/>
      <c r="C444" s="112"/>
      <c r="D444" s="343" t="s">
        <v>1</v>
      </c>
      <c r="E444" s="343"/>
      <c r="F444" s="343"/>
      <c r="G444" s="343"/>
      <c r="H444" s="344"/>
    </row>
    <row r="445" spans="1:37" ht="60" customHeight="1" x14ac:dyDescent="0.35">
      <c r="A445" s="113"/>
      <c r="B445" s="114"/>
      <c r="C445" s="115" t="s">
        <v>2</v>
      </c>
      <c r="D445" s="345" t="s">
        <v>3</v>
      </c>
      <c r="E445" s="346"/>
      <c r="F445" s="346"/>
      <c r="G445" s="346"/>
      <c r="H445" s="347"/>
    </row>
    <row r="446" spans="1:37" ht="134.25" customHeight="1" x14ac:dyDescent="0.35">
      <c r="A446" s="113"/>
      <c r="B446" s="116"/>
      <c r="C446" s="17" t="s">
        <v>4</v>
      </c>
      <c r="D446" s="333" t="s">
        <v>5</v>
      </c>
      <c r="E446" s="333"/>
      <c r="F446" s="333"/>
      <c r="G446" s="333"/>
      <c r="H446" s="334"/>
    </row>
    <row r="447" spans="1:37" ht="81" customHeight="1" x14ac:dyDescent="0.35">
      <c r="A447" s="113"/>
      <c r="B447" s="117"/>
      <c r="C447" s="17" t="s">
        <v>6</v>
      </c>
      <c r="D447" s="333" t="s">
        <v>7</v>
      </c>
      <c r="E447" s="333"/>
      <c r="F447" s="333"/>
      <c r="G447" s="333"/>
      <c r="H447" s="334"/>
    </row>
    <row r="448" spans="1:37" ht="73.5" customHeight="1" x14ac:dyDescent="0.35">
      <c r="A448" s="113"/>
      <c r="B448" s="117"/>
      <c r="C448" s="17" t="s">
        <v>8</v>
      </c>
      <c r="D448" s="333" t="s">
        <v>77</v>
      </c>
      <c r="E448" s="333"/>
      <c r="F448" s="333"/>
      <c r="G448" s="333"/>
      <c r="H448" s="334"/>
    </row>
    <row r="449" spans="1:8" ht="157.5" customHeight="1" x14ac:dyDescent="0.35">
      <c r="A449" s="113"/>
      <c r="B449" s="117"/>
      <c r="C449" s="17" t="s">
        <v>9</v>
      </c>
      <c r="D449" s="333" t="s">
        <v>56</v>
      </c>
      <c r="E449" s="333"/>
      <c r="F449" s="333"/>
      <c r="G449" s="333"/>
      <c r="H449" s="334"/>
    </row>
    <row r="450" spans="1:8" ht="88.5" customHeight="1" x14ac:dyDescent="0.35">
      <c r="A450" s="113"/>
      <c r="B450" s="117"/>
      <c r="C450" s="17" t="s">
        <v>10</v>
      </c>
      <c r="D450" s="333" t="s">
        <v>57</v>
      </c>
      <c r="E450" s="333"/>
      <c r="F450" s="333"/>
      <c r="G450" s="333"/>
      <c r="H450" s="334"/>
    </row>
    <row r="451" spans="1:8" ht="45" customHeight="1" x14ac:dyDescent="0.35">
      <c r="A451" s="113"/>
      <c r="B451" s="117"/>
      <c r="C451" s="17" t="s">
        <v>11</v>
      </c>
      <c r="D451" s="333" t="s">
        <v>12</v>
      </c>
      <c r="E451" s="333"/>
      <c r="F451" s="333"/>
      <c r="G451" s="333"/>
      <c r="H451" s="334"/>
    </row>
    <row r="452" spans="1:8" ht="135" customHeight="1" x14ac:dyDescent="0.35">
      <c r="A452" s="113"/>
      <c r="B452" s="117"/>
      <c r="C452" s="17" t="s">
        <v>13</v>
      </c>
      <c r="D452" s="333" t="s">
        <v>83</v>
      </c>
      <c r="E452" s="333"/>
      <c r="F452" s="333"/>
      <c r="G452" s="333"/>
      <c r="H452" s="334"/>
    </row>
    <row r="453" spans="1:8" ht="76.5" customHeight="1" x14ac:dyDescent="0.35">
      <c r="A453" s="113"/>
      <c r="B453" s="117"/>
      <c r="C453" s="118" t="s">
        <v>14</v>
      </c>
      <c r="D453" s="333" t="s">
        <v>15</v>
      </c>
      <c r="E453" s="333"/>
      <c r="F453" s="333"/>
      <c r="G453" s="333"/>
      <c r="H453" s="334"/>
    </row>
    <row r="454" spans="1:8" ht="100.5" customHeight="1" x14ac:dyDescent="0.35">
      <c r="A454" s="113"/>
      <c r="B454" s="117"/>
      <c r="C454" s="17" t="s">
        <v>16</v>
      </c>
      <c r="D454" s="333" t="s">
        <v>84</v>
      </c>
      <c r="E454" s="333"/>
      <c r="F454" s="333"/>
      <c r="G454" s="333"/>
      <c r="H454" s="334"/>
    </row>
    <row r="455" spans="1:8" ht="182.25" customHeight="1" x14ac:dyDescent="0.35">
      <c r="A455" s="113"/>
      <c r="B455" s="117"/>
      <c r="C455" s="17" t="s">
        <v>17</v>
      </c>
      <c r="D455" s="333" t="s">
        <v>18</v>
      </c>
      <c r="E455" s="333"/>
      <c r="F455" s="333"/>
      <c r="G455" s="333"/>
      <c r="H455" s="334"/>
    </row>
    <row r="456" spans="1:8" ht="154.5" customHeight="1" x14ac:dyDescent="0.35">
      <c r="A456" s="113"/>
      <c r="B456" s="117"/>
      <c r="C456" s="17" t="s">
        <v>19</v>
      </c>
      <c r="D456" s="333" t="s">
        <v>20</v>
      </c>
      <c r="E456" s="333"/>
      <c r="F456" s="333"/>
      <c r="G456" s="333"/>
      <c r="H456" s="334"/>
    </row>
    <row r="457" spans="1:8" ht="106.5" customHeight="1" x14ac:dyDescent="0.35">
      <c r="A457" s="113"/>
      <c r="B457" s="117"/>
      <c r="C457" s="17" t="s">
        <v>21</v>
      </c>
      <c r="D457" s="333" t="s">
        <v>22</v>
      </c>
      <c r="E457" s="333"/>
      <c r="F457" s="333"/>
      <c r="G457" s="333"/>
      <c r="H457" s="334"/>
    </row>
    <row r="458" spans="1:8" ht="86.25" customHeight="1" x14ac:dyDescent="0.35">
      <c r="A458" s="113"/>
      <c r="B458" s="117"/>
      <c r="C458" s="17" t="s">
        <v>23</v>
      </c>
      <c r="D458" s="333" t="s">
        <v>78</v>
      </c>
      <c r="E458" s="333"/>
      <c r="F458" s="333"/>
      <c r="G458" s="333"/>
      <c r="H458" s="334"/>
    </row>
    <row r="459" spans="1:8" ht="70.5" customHeight="1" thickBot="1" x14ac:dyDescent="0.4">
      <c r="A459" s="113"/>
      <c r="B459" s="119"/>
      <c r="C459" s="120" t="s">
        <v>24</v>
      </c>
      <c r="D459" s="352" t="s">
        <v>79</v>
      </c>
      <c r="E459" s="352"/>
      <c r="F459" s="352"/>
      <c r="G459" s="352"/>
      <c r="H459" s="353"/>
    </row>
    <row r="460" spans="1:8" ht="18.75" thickBot="1" x14ac:dyDescent="0.4">
      <c r="B460" s="121"/>
      <c r="C460" s="121"/>
      <c r="D460" s="121"/>
      <c r="E460" s="121"/>
      <c r="F460" s="122"/>
      <c r="G460" s="121"/>
      <c r="H460" s="278"/>
    </row>
    <row r="461" spans="1:8" ht="56.25" x14ac:dyDescent="0.35">
      <c r="B461" s="42" t="s">
        <v>25</v>
      </c>
      <c r="C461" s="43" t="s">
        <v>52</v>
      </c>
      <c r="D461" s="43" t="s">
        <v>26</v>
      </c>
      <c r="E461" s="43" t="s">
        <v>27</v>
      </c>
      <c r="F461" s="44" t="s">
        <v>28</v>
      </c>
      <c r="G461" s="45" t="s">
        <v>29</v>
      </c>
      <c r="H461" s="279" t="s">
        <v>30</v>
      </c>
    </row>
    <row r="462" spans="1:8" ht="19.5" thickBot="1" x14ac:dyDescent="0.4">
      <c r="B462" s="46">
        <v>1</v>
      </c>
      <c r="C462" s="47">
        <v>2</v>
      </c>
      <c r="D462" s="47">
        <v>3</v>
      </c>
      <c r="E462" s="47">
        <v>4</v>
      </c>
      <c r="F462" s="47">
        <v>5</v>
      </c>
      <c r="G462" s="48">
        <v>6</v>
      </c>
      <c r="H462" s="280">
        <v>7</v>
      </c>
    </row>
    <row r="463" spans="1:8" ht="18" customHeight="1" thickBot="1" x14ac:dyDescent="0.4">
      <c r="B463" s="49"/>
      <c r="C463" s="50"/>
      <c r="D463" s="36" t="s">
        <v>31</v>
      </c>
      <c r="E463" s="51"/>
      <c r="F463" s="51"/>
      <c r="G463" s="52"/>
      <c r="H463" s="258"/>
    </row>
    <row r="464" spans="1:8" ht="15.75" customHeight="1" x14ac:dyDescent="0.35">
      <c r="B464" s="53">
        <v>1</v>
      </c>
      <c r="C464" s="54" t="s">
        <v>61</v>
      </c>
      <c r="D464" s="55" t="s">
        <v>32</v>
      </c>
      <c r="E464" s="29" t="s">
        <v>33</v>
      </c>
      <c r="F464" s="56">
        <v>1</v>
      </c>
      <c r="G464" s="57"/>
      <c r="H464" s="259">
        <f t="shared" ref="H464:H469" si="38">F464*G464</f>
        <v>0</v>
      </c>
    </row>
    <row r="465" spans="1:37" ht="36" customHeight="1" x14ac:dyDescent="0.35">
      <c r="B465" s="58">
        <v>2</v>
      </c>
      <c r="C465" s="23" t="s">
        <v>53</v>
      </c>
      <c r="D465" s="59" t="s">
        <v>34</v>
      </c>
      <c r="E465" s="31" t="s">
        <v>33</v>
      </c>
      <c r="F465" s="60">
        <v>1</v>
      </c>
      <c r="G465" s="61"/>
      <c r="H465" s="260">
        <f t="shared" si="38"/>
        <v>0</v>
      </c>
    </row>
    <row r="466" spans="1:37" ht="22.5" customHeight="1" x14ac:dyDescent="0.35">
      <c r="B466" s="58">
        <v>3</v>
      </c>
      <c r="C466" s="62" t="s">
        <v>62</v>
      </c>
      <c r="D466" s="63" t="s">
        <v>35</v>
      </c>
      <c r="E466" s="31" t="s">
        <v>33</v>
      </c>
      <c r="F466" s="60">
        <v>1</v>
      </c>
      <c r="G466" s="61"/>
      <c r="H466" s="260">
        <f t="shared" si="38"/>
        <v>0</v>
      </c>
    </row>
    <row r="467" spans="1:37" ht="36" customHeight="1" x14ac:dyDescent="0.35">
      <c r="B467" s="58">
        <v>4</v>
      </c>
      <c r="C467" s="62" t="s">
        <v>63</v>
      </c>
      <c r="D467" s="63" t="s">
        <v>54</v>
      </c>
      <c r="E467" s="31" t="s">
        <v>33</v>
      </c>
      <c r="F467" s="60">
        <v>1</v>
      </c>
      <c r="G467" s="61"/>
      <c r="H467" s="260">
        <f t="shared" si="38"/>
        <v>0</v>
      </c>
    </row>
    <row r="468" spans="1:37" ht="75" x14ac:dyDescent="0.35">
      <c r="B468" s="58">
        <v>5</v>
      </c>
      <c r="C468" s="62" t="s">
        <v>64</v>
      </c>
      <c r="D468" s="63" t="s">
        <v>55</v>
      </c>
      <c r="E468" s="31" t="s">
        <v>33</v>
      </c>
      <c r="F468" s="60">
        <v>1</v>
      </c>
      <c r="G468" s="61"/>
      <c r="H468" s="260">
        <f t="shared" si="38"/>
        <v>0</v>
      </c>
    </row>
    <row r="469" spans="1:37" ht="36.75" customHeight="1" thickBot="1" x14ac:dyDescent="0.4">
      <c r="B469" s="64">
        <v>6</v>
      </c>
      <c r="C469" s="65">
        <v>14</v>
      </c>
      <c r="D469" s="66" t="s">
        <v>80</v>
      </c>
      <c r="E469" s="40" t="s">
        <v>33</v>
      </c>
      <c r="F469" s="67">
        <v>1</v>
      </c>
      <c r="G469" s="68"/>
      <c r="H469" s="261">
        <f t="shared" si="38"/>
        <v>0</v>
      </c>
    </row>
    <row r="470" spans="1:37" ht="33" customHeight="1" thickBot="1" x14ac:dyDescent="0.4">
      <c r="B470" s="354" t="s">
        <v>89</v>
      </c>
      <c r="C470" s="355"/>
      <c r="D470" s="356"/>
      <c r="E470" s="356"/>
      <c r="F470" s="355"/>
      <c r="G470" s="355"/>
      <c r="H470" s="281">
        <f>SUM(H464:H469)</f>
        <v>0</v>
      </c>
    </row>
    <row r="471" spans="1:37" s="149" customFormat="1" ht="18" customHeight="1" thickBot="1" x14ac:dyDescent="0.4">
      <c r="A471" s="146"/>
      <c r="B471" s="69"/>
      <c r="C471" s="70"/>
      <c r="D471" s="71" t="s">
        <v>36</v>
      </c>
      <c r="E471" s="24"/>
      <c r="F471" s="25"/>
      <c r="G471" s="25"/>
      <c r="H471" s="282"/>
      <c r="I471" s="146"/>
      <c r="J471" s="146"/>
      <c r="K471" s="146"/>
      <c r="L471" s="146"/>
      <c r="M471" s="146"/>
      <c r="N471" s="146"/>
      <c r="O471" s="146"/>
      <c r="P471" s="146"/>
      <c r="Q471" s="146"/>
      <c r="R471" s="146"/>
      <c r="S471" s="146"/>
      <c r="T471" s="146"/>
      <c r="U471" s="146"/>
      <c r="V471" s="146"/>
      <c r="W471" s="146"/>
      <c r="X471" s="146"/>
      <c r="Y471" s="146"/>
      <c r="Z471" s="146"/>
      <c r="AA471" s="146"/>
      <c r="AB471" s="146"/>
      <c r="AC471" s="146"/>
      <c r="AD471" s="146"/>
      <c r="AE471" s="146"/>
      <c r="AF471" s="146"/>
      <c r="AG471" s="146"/>
      <c r="AH471" s="146"/>
      <c r="AI471" s="146"/>
      <c r="AJ471" s="146"/>
      <c r="AK471" s="146"/>
    </row>
    <row r="472" spans="1:37" s="149" customFormat="1" ht="18" customHeight="1" x14ac:dyDescent="0.35">
      <c r="A472" s="146"/>
      <c r="B472" s="53">
        <v>7</v>
      </c>
      <c r="C472" s="54" t="s">
        <v>65</v>
      </c>
      <c r="D472" s="72" t="s">
        <v>85</v>
      </c>
      <c r="E472" s="29" t="s">
        <v>223</v>
      </c>
      <c r="F472" s="73">
        <v>2.4180000000000001</v>
      </c>
      <c r="G472" s="74"/>
      <c r="H472" s="259">
        <f>F472*G472</f>
        <v>0</v>
      </c>
      <c r="I472" s="146"/>
      <c r="J472" s="146"/>
      <c r="K472" s="146"/>
      <c r="L472" s="146"/>
      <c r="M472" s="146"/>
      <c r="N472" s="146"/>
      <c r="O472" s="146"/>
      <c r="P472" s="146"/>
      <c r="Q472" s="146"/>
      <c r="R472" s="146"/>
      <c r="S472" s="146"/>
      <c r="T472" s="146"/>
      <c r="U472" s="146"/>
      <c r="V472" s="146"/>
      <c r="W472" s="146"/>
      <c r="X472" s="146"/>
      <c r="Y472" s="146"/>
      <c r="Z472" s="146"/>
      <c r="AA472" s="146"/>
      <c r="AB472" s="146"/>
      <c r="AC472" s="146"/>
      <c r="AD472" s="146"/>
      <c r="AE472" s="146"/>
      <c r="AF472" s="146"/>
      <c r="AG472" s="146"/>
      <c r="AH472" s="146"/>
      <c r="AI472" s="146"/>
      <c r="AJ472" s="146"/>
      <c r="AK472" s="146"/>
    </row>
    <row r="473" spans="1:37" s="149" customFormat="1" ht="33.6" customHeight="1" x14ac:dyDescent="0.35">
      <c r="A473" s="146"/>
      <c r="B473" s="58">
        <v>8</v>
      </c>
      <c r="C473" s="62" t="s">
        <v>66</v>
      </c>
      <c r="D473" s="30" t="s">
        <v>133</v>
      </c>
      <c r="E473" s="31" t="s">
        <v>37</v>
      </c>
      <c r="F473" s="75">
        <v>535</v>
      </c>
      <c r="G473" s="76"/>
      <c r="H473" s="260">
        <f>F473*G473</f>
        <v>0</v>
      </c>
      <c r="I473" s="146"/>
      <c r="J473" s="146"/>
      <c r="K473" s="146"/>
      <c r="L473" s="146"/>
      <c r="M473" s="146"/>
      <c r="N473" s="146"/>
      <c r="O473" s="146"/>
      <c r="P473" s="146"/>
      <c r="Q473" s="146"/>
      <c r="R473" s="146"/>
      <c r="S473" s="146"/>
      <c r="T473" s="146"/>
      <c r="U473" s="146"/>
      <c r="V473" s="146"/>
      <c r="W473" s="146"/>
      <c r="X473" s="146"/>
      <c r="Y473" s="146"/>
      <c r="Z473" s="146"/>
      <c r="AA473" s="146"/>
      <c r="AB473" s="146"/>
      <c r="AC473" s="146"/>
      <c r="AD473" s="146"/>
      <c r="AE473" s="146"/>
      <c r="AF473" s="146"/>
      <c r="AG473" s="146"/>
      <c r="AH473" s="146"/>
      <c r="AI473" s="146"/>
      <c r="AJ473" s="146"/>
      <c r="AK473" s="146"/>
    </row>
    <row r="474" spans="1:37" s="146" customFormat="1" ht="33" customHeight="1" x14ac:dyDescent="0.35">
      <c r="B474" s="58">
        <v>9</v>
      </c>
      <c r="C474" s="62" t="s">
        <v>67</v>
      </c>
      <c r="D474" s="30" t="s">
        <v>134</v>
      </c>
      <c r="E474" s="31" t="s">
        <v>37</v>
      </c>
      <c r="F474" s="75">
        <v>139.19999999999999</v>
      </c>
      <c r="G474" s="76"/>
      <c r="H474" s="260">
        <f t="shared" ref="H474:H476" si="39">F474*G474</f>
        <v>0</v>
      </c>
    </row>
    <row r="475" spans="1:37" s="149" customFormat="1" ht="59.25" customHeight="1" x14ac:dyDescent="0.35">
      <c r="A475" s="146"/>
      <c r="B475" s="58">
        <v>10</v>
      </c>
      <c r="C475" s="62" t="s">
        <v>81</v>
      </c>
      <c r="D475" s="30" t="s">
        <v>135</v>
      </c>
      <c r="E475" s="31" t="s">
        <v>39</v>
      </c>
      <c r="F475" s="75">
        <v>840</v>
      </c>
      <c r="G475" s="76"/>
      <c r="H475" s="260">
        <f t="shared" si="39"/>
        <v>0</v>
      </c>
      <c r="I475" s="146"/>
      <c r="J475" s="146"/>
      <c r="K475" s="146"/>
      <c r="L475" s="146"/>
      <c r="M475" s="146"/>
      <c r="N475" s="146"/>
      <c r="O475" s="146"/>
      <c r="P475" s="146"/>
      <c r="Q475" s="146"/>
      <c r="R475" s="146"/>
      <c r="S475" s="146"/>
      <c r="T475" s="146"/>
      <c r="U475" s="146"/>
      <c r="V475" s="146"/>
      <c r="W475" s="146"/>
      <c r="X475" s="146"/>
      <c r="Y475" s="146"/>
      <c r="Z475" s="146"/>
      <c r="AA475" s="146"/>
      <c r="AB475" s="146"/>
      <c r="AC475" s="146"/>
      <c r="AD475" s="146"/>
      <c r="AE475" s="146"/>
      <c r="AF475" s="146"/>
      <c r="AG475" s="146"/>
      <c r="AH475" s="146"/>
      <c r="AI475" s="146"/>
      <c r="AJ475" s="146"/>
      <c r="AK475" s="146"/>
    </row>
    <row r="476" spans="1:37" s="149" customFormat="1" ht="54.75" customHeight="1" thickBot="1" x14ac:dyDescent="0.4">
      <c r="A476" s="146"/>
      <c r="B476" s="108">
        <v>11</v>
      </c>
      <c r="C476" s="77" t="s">
        <v>68</v>
      </c>
      <c r="D476" s="26" t="s">
        <v>136</v>
      </c>
      <c r="E476" s="32" t="s">
        <v>39</v>
      </c>
      <c r="F476" s="78">
        <v>731.13</v>
      </c>
      <c r="G476" s="79"/>
      <c r="H476" s="262">
        <f t="shared" si="39"/>
        <v>0</v>
      </c>
      <c r="I476" s="146"/>
      <c r="J476" s="146"/>
      <c r="K476" s="146"/>
      <c r="L476" s="146"/>
      <c r="M476" s="146"/>
      <c r="N476" s="146"/>
      <c r="O476" s="146"/>
      <c r="P476" s="146"/>
      <c r="Q476" s="146"/>
      <c r="R476" s="146"/>
      <c r="S476" s="146"/>
      <c r="T476" s="146"/>
      <c r="U476" s="146"/>
      <c r="V476" s="146"/>
      <c r="W476" s="146"/>
      <c r="X476" s="146"/>
      <c r="Y476" s="146"/>
      <c r="Z476" s="146"/>
      <c r="AA476" s="146"/>
      <c r="AB476" s="146"/>
      <c r="AC476" s="146"/>
      <c r="AD476" s="146"/>
      <c r="AE476" s="146"/>
      <c r="AF476" s="146"/>
      <c r="AG476" s="146"/>
      <c r="AH476" s="146"/>
      <c r="AI476" s="146"/>
      <c r="AJ476" s="146"/>
      <c r="AK476" s="146"/>
    </row>
    <row r="477" spans="1:37" s="225" customFormat="1" ht="33" customHeight="1" thickBot="1" x14ac:dyDescent="0.4">
      <c r="A477" s="224"/>
      <c r="B477" s="354" t="s">
        <v>137</v>
      </c>
      <c r="C477" s="355"/>
      <c r="D477" s="355"/>
      <c r="E477" s="355"/>
      <c r="F477" s="355"/>
      <c r="G477" s="355"/>
      <c r="H477" s="283">
        <f>SUM(H472:H476)</f>
        <v>0</v>
      </c>
      <c r="I477" s="224"/>
      <c r="J477" s="224"/>
      <c r="K477" s="224"/>
      <c r="L477" s="224"/>
      <c r="M477" s="224"/>
      <c r="N477" s="224"/>
      <c r="O477" s="224"/>
      <c r="P477" s="224"/>
      <c r="Q477" s="224"/>
      <c r="R477" s="224"/>
      <c r="S477" s="224"/>
      <c r="T477" s="224"/>
      <c r="U477" s="224"/>
      <c r="V477" s="224"/>
      <c r="W477" s="224"/>
      <c r="X477" s="224"/>
      <c r="Y477" s="224"/>
      <c r="Z477" s="224"/>
      <c r="AA477" s="224"/>
      <c r="AB477" s="224"/>
      <c r="AC477" s="224"/>
      <c r="AD477" s="224"/>
      <c r="AE477" s="224"/>
      <c r="AF477" s="224"/>
      <c r="AG477" s="224"/>
      <c r="AH477" s="224"/>
      <c r="AI477" s="224"/>
      <c r="AJ477" s="224"/>
      <c r="AK477" s="224"/>
    </row>
    <row r="478" spans="1:37" s="149" customFormat="1" ht="18" customHeight="1" thickBot="1" x14ac:dyDescent="0.4">
      <c r="A478" s="146"/>
      <c r="B478" s="80"/>
      <c r="C478" s="81"/>
      <c r="D478" s="36" t="s">
        <v>41</v>
      </c>
      <c r="E478" s="27"/>
      <c r="F478" s="82"/>
      <c r="G478" s="82"/>
      <c r="H478" s="284"/>
      <c r="I478" s="146"/>
      <c r="J478" s="146"/>
      <c r="K478" s="146"/>
      <c r="L478" s="146"/>
      <c r="M478" s="146"/>
      <c r="N478" s="146"/>
      <c r="O478" s="146"/>
      <c r="P478" s="146"/>
      <c r="Q478" s="146"/>
      <c r="R478" s="146"/>
      <c r="S478" s="146"/>
      <c r="T478" s="146"/>
      <c r="U478" s="146"/>
      <c r="V478" s="146"/>
      <c r="W478" s="146"/>
      <c r="X478" s="146"/>
      <c r="Y478" s="146"/>
      <c r="Z478" s="146"/>
      <c r="AA478" s="146"/>
      <c r="AB478" s="146"/>
      <c r="AC478" s="146"/>
      <c r="AD478" s="146"/>
      <c r="AE478" s="146"/>
      <c r="AF478" s="146"/>
      <c r="AG478" s="146"/>
      <c r="AH478" s="146"/>
      <c r="AI478" s="146"/>
      <c r="AJ478" s="146"/>
      <c r="AK478" s="146"/>
    </row>
    <row r="479" spans="1:37" s="149" customFormat="1" ht="55.5" customHeight="1" x14ac:dyDescent="0.35">
      <c r="A479" s="146"/>
      <c r="B479" s="53">
        <v>12</v>
      </c>
      <c r="C479" s="54" t="s">
        <v>69</v>
      </c>
      <c r="D479" s="28" t="s">
        <v>138</v>
      </c>
      <c r="E479" s="29" t="s">
        <v>39</v>
      </c>
      <c r="F479" s="73">
        <v>7679.14</v>
      </c>
      <c r="G479" s="74"/>
      <c r="H479" s="259">
        <f>F479*G479</f>
        <v>0</v>
      </c>
      <c r="I479" s="146"/>
      <c r="J479" s="146"/>
      <c r="K479" s="146"/>
      <c r="L479" s="146"/>
      <c r="M479" s="146"/>
      <c r="N479" s="146"/>
      <c r="O479" s="146"/>
      <c r="P479" s="146"/>
      <c r="Q479" s="146"/>
      <c r="R479" s="146"/>
      <c r="S479" s="146"/>
      <c r="T479" s="146"/>
      <c r="U479" s="146"/>
      <c r="V479" s="146"/>
      <c r="W479" s="146"/>
      <c r="X479" s="146"/>
      <c r="Y479" s="146"/>
      <c r="Z479" s="146"/>
      <c r="AA479" s="146"/>
      <c r="AB479" s="146"/>
      <c r="AC479" s="146"/>
      <c r="AD479" s="146"/>
      <c r="AE479" s="146"/>
      <c r="AF479" s="146"/>
      <c r="AG479" s="146"/>
      <c r="AH479" s="146"/>
      <c r="AI479" s="146"/>
      <c r="AJ479" s="146"/>
      <c r="AK479" s="146"/>
    </row>
    <row r="480" spans="1:37" s="149" customFormat="1" ht="18" customHeight="1" x14ac:dyDescent="0.35">
      <c r="A480" s="146"/>
      <c r="B480" s="58">
        <v>13</v>
      </c>
      <c r="C480" s="62" t="s">
        <v>70</v>
      </c>
      <c r="D480" s="30" t="s">
        <v>139</v>
      </c>
      <c r="E480" s="31" t="s">
        <v>38</v>
      </c>
      <c r="F480" s="75">
        <v>1896.9</v>
      </c>
      <c r="G480" s="76"/>
      <c r="H480" s="260">
        <f>F480*G480</f>
        <v>0</v>
      </c>
      <c r="I480" s="146"/>
      <c r="J480" s="146"/>
      <c r="K480" s="146"/>
      <c r="L480" s="146"/>
      <c r="M480" s="146"/>
      <c r="N480" s="146"/>
      <c r="O480" s="146"/>
      <c r="P480" s="146"/>
      <c r="Q480" s="146"/>
      <c r="R480" s="146"/>
      <c r="S480" s="146"/>
      <c r="T480" s="146"/>
      <c r="U480" s="146"/>
      <c r="V480" s="146"/>
      <c r="W480" s="146"/>
      <c r="X480" s="146"/>
      <c r="Y480" s="146"/>
      <c r="Z480" s="146"/>
      <c r="AA480" s="146"/>
      <c r="AB480" s="146"/>
      <c r="AC480" s="146"/>
      <c r="AD480" s="146"/>
      <c r="AE480" s="146"/>
      <c r="AF480" s="146"/>
      <c r="AG480" s="146"/>
      <c r="AH480" s="146"/>
      <c r="AI480" s="146"/>
      <c r="AJ480" s="146"/>
      <c r="AK480" s="146"/>
    </row>
    <row r="481" spans="1:37" s="149" customFormat="1" ht="48" customHeight="1" x14ac:dyDescent="0.35">
      <c r="A481" s="146"/>
      <c r="B481" s="58">
        <v>14</v>
      </c>
      <c r="C481" s="62" t="s">
        <v>140</v>
      </c>
      <c r="D481" s="30" t="s">
        <v>141</v>
      </c>
      <c r="E481" s="31" t="s">
        <v>39</v>
      </c>
      <c r="F481" s="75">
        <v>679.5</v>
      </c>
      <c r="G481" s="76"/>
      <c r="H481" s="260">
        <f>F481*G481</f>
        <v>0</v>
      </c>
      <c r="I481" s="146"/>
      <c r="J481" s="146"/>
      <c r="K481" s="146"/>
      <c r="L481" s="146"/>
      <c r="M481" s="146"/>
      <c r="N481" s="146"/>
      <c r="O481" s="146"/>
      <c r="P481" s="146"/>
      <c r="Q481" s="146"/>
      <c r="R481" s="146"/>
      <c r="S481" s="146"/>
      <c r="T481" s="146"/>
      <c r="U481" s="146"/>
      <c r="V481" s="146"/>
      <c r="W481" s="146"/>
      <c r="X481" s="146"/>
      <c r="Y481" s="146"/>
      <c r="Z481" s="146"/>
      <c r="AA481" s="146"/>
      <c r="AB481" s="146"/>
      <c r="AC481" s="146"/>
      <c r="AD481" s="146"/>
      <c r="AE481" s="146"/>
      <c r="AF481" s="146"/>
      <c r="AG481" s="146"/>
      <c r="AH481" s="146"/>
      <c r="AI481" s="146"/>
      <c r="AJ481" s="146"/>
      <c r="AK481" s="146"/>
    </row>
    <row r="482" spans="1:37" s="149" customFormat="1" ht="18" customHeight="1" thickBot="1" x14ac:dyDescent="0.4">
      <c r="A482" s="146"/>
      <c r="B482" s="108">
        <v>15</v>
      </c>
      <c r="C482" s="77" t="s">
        <v>142</v>
      </c>
      <c r="D482" s="26" t="s">
        <v>143</v>
      </c>
      <c r="E482" s="32" t="s">
        <v>38</v>
      </c>
      <c r="F482" s="78">
        <v>22976.1</v>
      </c>
      <c r="G482" s="79"/>
      <c r="H482" s="262">
        <f>F482*G482</f>
        <v>0</v>
      </c>
      <c r="I482" s="146"/>
      <c r="J482" s="146"/>
      <c r="K482" s="146"/>
      <c r="L482" s="146"/>
      <c r="M482" s="146"/>
      <c r="N482" s="146"/>
      <c r="O482" s="146"/>
      <c r="P482" s="146"/>
      <c r="Q482" s="146"/>
      <c r="R482" s="146"/>
      <c r="S482" s="146"/>
      <c r="T482" s="146"/>
      <c r="U482" s="146"/>
      <c r="V482" s="146"/>
      <c r="W482" s="146"/>
      <c r="X482" s="146"/>
      <c r="Y482" s="146"/>
      <c r="Z482" s="146"/>
      <c r="AA482" s="146"/>
      <c r="AB482" s="146"/>
      <c r="AC482" s="146"/>
      <c r="AD482" s="146"/>
      <c r="AE482" s="146"/>
      <c r="AF482" s="146"/>
      <c r="AG482" s="146"/>
      <c r="AH482" s="146"/>
      <c r="AI482" s="146"/>
      <c r="AJ482" s="146"/>
      <c r="AK482" s="146"/>
    </row>
    <row r="483" spans="1:37" s="149" customFormat="1" ht="33" customHeight="1" thickBot="1" x14ac:dyDescent="0.4">
      <c r="A483" s="146"/>
      <c r="B483" s="354" t="s">
        <v>42</v>
      </c>
      <c r="C483" s="355"/>
      <c r="D483" s="355"/>
      <c r="E483" s="355"/>
      <c r="F483" s="355"/>
      <c r="G483" s="357"/>
      <c r="H483" s="285">
        <f>SUM(H479:H482)</f>
        <v>0</v>
      </c>
      <c r="I483" s="146"/>
      <c r="J483" s="146"/>
      <c r="K483" s="146"/>
      <c r="L483" s="146"/>
      <c r="M483" s="146"/>
      <c r="N483" s="146"/>
      <c r="O483" s="146"/>
      <c r="P483" s="146"/>
      <c r="Q483" s="146"/>
      <c r="R483" s="146"/>
      <c r="S483" s="146"/>
      <c r="T483" s="146"/>
      <c r="U483" s="146"/>
      <c r="V483" s="146"/>
      <c r="W483" s="146"/>
      <c r="X483" s="146"/>
      <c r="Y483" s="146"/>
      <c r="Z483" s="146"/>
      <c r="AA483" s="146"/>
      <c r="AB483" s="146"/>
      <c r="AC483" s="146"/>
      <c r="AD483" s="146"/>
      <c r="AE483" s="146"/>
      <c r="AF483" s="146"/>
      <c r="AG483" s="146"/>
      <c r="AH483" s="146"/>
      <c r="AI483" s="146"/>
      <c r="AJ483" s="146"/>
      <c r="AK483" s="146"/>
    </row>
    <row r="484" spans="1:37" s="149" customFormat="1" ht="18" customHeight="1" thickBot="1" x14ac:dyDescent="0.4">
      <c r="A484" s="146"/>
      <c r="B484" s="33"/>
      <c r="C484" s="34"/>
      <c r="D484" s="51" t="s">
        <v>43</v>
      </c>
      <c r="E484" s="83"/>
      <c r="F484" s="35"/>
      <c r="G484" s="35"/>
      <c r="H484" s="286"/>
      <c r="I484" s="146"/>
      <c r="J484" s="146"/>
      <c r="K484" s="146"/>
      <c r="L484" s="146"/>
      <c r="M484" s="146"/>
      <c r="N484" s="146"/>
      <c r="O484" s="146"/>
      <c r="P484" s="146"/>
      <c r="Q484" s="146"/>
      <c r="R484" s="146"/>
      <c r="S484" s="146"/>
      <c r="T484" s="146"/>
      <c r="U484" s="146"/>
      <c r="V484" s="146"/>
      <c r="W484" s="146"/>
      <c r="X484" s="146"/>
      <c r="Y484" s="146"/>
      <c r="Z484" s="146"/>
      <c r="AA484" s="146"/>
      <c r="AB484" s="146"/>
      <c r="AC484" s="146"/>
      <c r="AD484" s="146"/>
      <c r="AE484" s="146"/>
      <c r="AF484" s="146"/>
      <c r="AG484" s="146"/>
      <c r="AH484" s="146"/>
      <c r="AI484" s="146"/>
      <c r="AJ484" s="146"/>
      <c r="AK484" s="146"/>
    </row>
    <row r="485" spans="1:37" s="149" customFormat="1" ht="78" customHeight="1" x14ac:dyDescent="0.35">
      <c r="A485" s="146"/>
      <c r="B485" s="53">
        <v>16</v>
      </c>
      <c r="C485" s="54" t="s">
        <v>71</v>
      </c>
      <c r="D485" s="28" t="s">
        <v>144</v>
      </c>
      <c r="E485" s="29" t="s">
        <v>39</v>
      </c>
      <c r="F485" s="73">
        <v>8062.94</v>
      </c>
      <c r="G485" s="74"/>
      <c r="H485" s="259">
        <f t="shared" ref="H485:H490" si="40">(F485*G485)</f>
        <v>0</v>
      </c>
      <c r="I485" s="146"/>
      <c r="J485" s="146"/>
      <c r="K485" s="146"/>
      <c r="L485" s="146"/>
      <c r="M485" s="146"/>
      <c r="N485" s="146"/>
      <c r="O485" s="146"/>
      <c r="P485" s="146"/>
      <c r="Q485" s="146"/>
      <c r="R485" s="146"/>
      <c r="S485" s="146"/>
      <c r="T485" s="146"/>
      <c r="U485" s="146"/>
      <c r="V485" s="146"/>
      <c r="W485" s="146"/>
      <c r="X485" s="146"/>
      <c r="Y485" s="146"/>
      <c r="Z485" s="146"/>
      <c r="AA485" s="146"/>
      <c r="AB485" s="146"/>
      <c r="AC485" s="146"/>
      <c r="AD485" s="146"/>
      <c r="AE485" s="146"/>
      <c r="AF485" s="146"/>
      <c r="AG485" s="146"/>
      <c r="AH485" s="146"/>
      <c r="AI485" s="146"/>
      <c r="AJ485" s="146"/>
      <c r="AK485" s="146"/>
    </row>
    <row r="486" spans="1:37" ht="39.75" customHeight="1" x14ac:dyDescent="0.35">
      <c r="A486" s="156"/>
      <c r="B486" s="58">
        <v>17</v>
      </c>
      <c r="C486" s="62" t="s">
        <v>72</v>
      </c>
      <c r="D486" s="84" t="s">
        <v>145</v>
      </c>
      <c r="E486" s="31" t="s">
        <v>37</v>
      </c>
      <c r="F486" s="85">
        <v>139.19999999999999</v>
      </c>
      <c r="G486" s="86"/>
      <c r="H486" s="263">
        <f t="shared" si="40"/>
        <v>0</v>
      </c>
      <c r="I486" s="161"/>
      <c r="J486"/>
      <c r="K486"/>
      <c r="L486"/>
      <c r="M486"/>
      <c r="N486"/>
      <c r="O486"/>
      <c r="P486"/>
      <c r="Q486"/>
      <c r="R486"/>
      <c r="S486"/>
      <c r="T486"/>
      <c r="U486"/>
      <c r="V486"/>
      <c r="W486"/>
      <c r="X486"/>
      <c r="Y486"/>
      <c r="Z486"/>
      <c r="AA486"/>
      <c r="AB486"/>
      <c r="AC486"/>
      <c r="AD486"/>
      <c r="AE486"/>
      <c r="AF486"/>
      <c r="AG486"/>
      <c r="AH486"/>
      <c r="AI486"/>
      <c r="AJ486"/>
      <c r="AK486"/>
    </row>
    <row r="487" spans="1:37" s="149" customFormat="1" ht="54" customHeight="1" x14ac:dyDescent="0.35">
      <c r="A487" s="146"/>
      <c r="B487" s="58">
        <v>18</v>
      </c>
      <c r="C487" s="62" t="s">
        <v>72</v>
      </c>
      <c r="D487" s="30" t="s">
        <v>146</v>
      </c>
      <c r="E487" s="31" t="s">
        <v>38</v>
      </c>
      <c r="F487" s="75">
        <v>15451.3</v>
      </c>
      <c r="G487" s="76"/>
      <c r="H487" s="260">
        <f t="shared" si="40"/>
        <v>0</v>
      </c>
      <c r="I487" s="146"/>
      <c r="J487" s="146"/>
      <c r="K487" s="146"/>
      <c r="L487" s="146"/>
      <c r="M487" s="146"/>
      <c r="N487" s="146"/>
      <c r="O487" s="146"/>
      <c r="P487" s="146"/>
      <c r="Q487" s="146"/>
      <c r="R487" s="146"/>
      <c r="S487" s="146"/>
      <c r="T487" s="146"/>
      <c r="U487" s="146"/>
      <c r="V487" s="146"/>
      <c r="W487" s="146"/>
      <c r="X487" s="146"/>
      <c r="Y487" s="146"/>
      <c r="Z487" s="146"/>
      <c r="AA487" s="146"/>
      <c r="AB487" s="146"/>
      <c r="AC487" s="146"/>
      <c r="AD487" s="146"/>
      <c r="AE487" s="146"/>
      <c r="AF487" s="146"/>
      <c r="AG487" s="146"/>
      <c r="AH487" s="146"/>
      <c r="AI487" s="146"/>
      <c r="AJ487" s="146"/>
      <c r="AK487" s="146"/>
    </row>
    <row r="488" spans="1:37" s="149" customFormat="1" ht="48" customHeight="1" x14ac:dyDescent="0.35">
      <c r="A488" s="146"/>
      <c r="B488" s="58">
        <v>19</v>
      </c>
      <c r="C488" s="62" t="s">
        <v>147</v>
      </c>
      <c r="D488" s="30" t="s">
        <v>148</v>
      </c>
      <c r="E488" s="31" t="s">
        <v>38</v>
      </c>
      <c r="F488" s="75">
        <v>15451.3</v>
      </c>
      <c r="G488" s="76"/>
      <c r="H488" s="260">
        <f t="shared" si="40"/>
        <v>0</v>
      </c>
      <c r="I488" s="146"/>
      <c r="J488" s="146"/>
      <c r="K488" s="146"/>
      <c r="L488" s="146"/>
      <c r="M488" s="146"/>
      <c r="N488" s="146"/>
      <c r="O488" s="146"/>
      <c r="P488" s="146"/>
      <c r="Q488" s="146"/>
      <c r="R488" s="146"/>
      <c r="S488" s="146"/>
      <c r="T488" s="146"/>
      <c r="U488" s="146"/>
      <c r="V488" s="146"/>
      <c r="W488" s="146"/>
      <c r="X488" s="146"/>
      <c r="Y488" s="146"/>
      <c r="Z488" s="146"/>
      <c r="AA488" s="146"/>
      <c r="AB488" s="146"/>
      <c r="AC488" s="146"/>
      <c r="AD488" s="146"/>
      <c r="AE488" s="146"/>
      <c r="AF488" s="146"/>
      <c r="AG488" s="146"/>
      <c r="AH488" s="146"/>
      <c r="AI488" s="146"/>
      <c r="AJ488" s="146"/>
      <c r="AK488" s="146"/>
    </row>
    <row r="489" spans="1:37" ht="18" customHeight="1" x14ac:dyDescent="0.35">
      <c r="A489" s="162"/>
      <c r="B489" s="58">
        <v>20</v>
      </c>
      <c r="C489" s="62" t="s">
        <v>73</v>
      </c>
      <c r="D489" s="84" t="s">
        <v>149</v>
      </c>
      <c r="E489" s="31" t="s">
        <v>38</v>
      </c>
      <c r="F489" s="85">
        <v>1494.06</v>
      </c>
      <c r="G489" s="86"/>
      <c r="H489" s="260">
        <f t="shared" si="40"/>
        <v>0</v>
      </c>
      <c r="I489"/>
      <c r="J489"/>
      <c r="K489"/>
      <c r="L489"/>
      <c r="M489"/>
      <c r="N489"/>
      <c r="O489"/>
      <c r="P489"/>
      <c r="Q489"/>
      <c r="R489"/>
      <c r="S489"/>
      <c r="T489"/>
      <c r="U489"/>
      <c r="V489"/>
      <c r="W489"/>
      <c r="X489"/>
      <c r="Y489"/>
      <c r="Z489"/>
      <c r="AA489"/>
      <c r="AB489"/>
      <c r="AC489"/>
      <c r="AD489"/>
      <c r="AE489"/>
      <c r="AF489"/>
      <c r="AG489"/>
      <c r="AH489"/>
      <c r="AI489"/>
      <c r="AJ489"/>
      <c r="AK489"/>
    </row>
    <row r="490" spans="1:37" s="149" customFormat="1" ht="18" customHeight="1" thickBot="1" x14ac:dyDescent="0.4">
      <c r="A490" s="146"/>
      <c r="B490" s="64">
        <v>21</v>
      </c>
      <c r="C490" s="87" t="s">
        <v>74</v>
      </c>
      <c r="D490" s="88" t="s">
        <v>150</v>
      </c>
      <c r="E490" s="40" t="s">
        <v>40</v>
      </c>
      <c r="F490" s="89">
        <v>5</v>
      </c>
      <c r="G490" s="90"/>
      <c r="H490" s="261">
        <f t="shared" si="40"/>
        <v>0</v>
      </c>
      <c r="I490" s="146"/>
      <c r="J490" s="146"/>
      <c r="K490" s="146"/>
      <c r="L490" s="146"/>
      <c r="M490" s="146"/>
      <c r="N490" s="146"/>
      <c r="O490" s="146"/>
      <c r="P490" s="146"/>
      <c r="Q490" s="146"/>
      <c r="R490" s="146"/>
      <c r="S490" s="146"/>
      <c r="T490" s="146"/>
      <c r="U490" s="146"/>
      <c r="V490" s="146"/>
      <c r="W490" s="146"/>
      <c r="X490" s="146"/>
      <c r="Y490" s="146"/>
      <c r="Z490" s="146"/>
      <c r="AA490" s="146"/>
      <c r="AB490" s="146"/>
      <c r="AC490" s="146"/>
      <c r="AD490" s="146"/>
      <c r="AE490" s="146"/>
      <c r="AF490" s="146"/>
      <c r="AG490" s="146"/>
      <c r="AH490" s="146"/>
      <c r="AI490" s="146"/>
      <c r="AJ490" s="146"/>
      <c r="AK490" s="146"/>
    </row>
    <row r="491" spans="1:37" s="149" customFormat="1" ht="33" customHeight="1" thickBot="1" x14ac:dyDescent="0.4">
      <c r="A491" s="146"/>
      <c r="B491" s="354" t="s">
        <v>44</v>
      </c>
      <c r="C491" s="355"/>
      <c r="D491" s="355"/>
      <c r="E491" s="355"/>
      <c r="F491" s="355"/>
      <c r="G491" s="357"/>
      <c r="H491" s="287">
        <f>SUM(H485:H490)</f>
        <v>0</v>
      </c>
      <c r="I491" s="146"/>
      <c r="J491" s="146"/>
      <c r="K491" s="146"/>
      <c r="L491" s="146"/>
      <c r="M491" s="146"/>
      <c r="N491" s="146"/>
      <c r="O491" s="146"/>
      <c r="P491" s="146"/>
      <c r="Q491" s="146"/>
      <c r="R491" s="146"/>
      <c r="S491" s="146"/>
      <c r="T491" s="146"/>
      <c r="U491" s="146"/>
      <c r="V491" s="146"/>
      <c r="W491" s="146"/>
      <c r="X491" s="146"/>
      <c r="Y491" s="146"/>
      <c r="Z491" s="146"/>
      <c r="AA491" s="146"/>
      <c r="AB491" s="146"/>
      <c r="AC491" s="146"/>
      <c r="AD491" s="146"/>
      <c r="AE491" s="146"/>
      <c r="AF491" s="146"/>
      <c r="AG491" s="146"/>
      <c r="AH491" s="146"/>
      <c r="AI491" s="146"/>
      <c r="AJ491" s="146"/>
      <c r="AK491" s="146"/>
    </row>
    <row r="492" spans="1:37" s="146" customFormat="1" ht="18" customHeight="1" thickBot="1" x14ac:dyDescent="0.4">
      <c r="B492" s="91"/>
      <c r="C492" s="92"/>
      <c r="D492" s="93" t="s">
        <v>45</v>
      </c>
      <c r="E492" s="83"/>
      <c r="F492" s="36"/>
      <c r="G492" s="37"/>
      <c r="H492" s="286"/>
    </row>
    <row r="493" spans="1:37" s="146" customFormat="1" ht="93" customHeight="1" x14ac:dyDescent="0.35">
      <c r="B493" s="53">
        <v>22</v>
      </c>
      <c r="C493" s="94">
        <v>6</v>
      </c>
      <c r="D493" s="28" t="s">
        <v>151</v>
      </c>
      <c r="E493" s="29" t="s">
        <v>37</v>
      </c>
      <c r="F493" s="73">
        <v>318</v>
      </c>
      <c r="G493" s="74"/>
      <c r="H493" s="259">
        <f t="shared" ref="H493:H511" si="41">(F493*G493)</f>
        <v>0</v>
      </c>
    </row>
    <row r="494" spans="1:37" s="146" customFormat="1" ht="48" customHeight="1" x14ac:dyDescent="0.35">
      <c r="B494" s="58">
        <v>23</v>
      </c>
      <c r="C494" s="95">
        <v>5</v>
      </c>
      <c r="D494" s="30" t="s">
        <v>152</v>
      </c>
      <c r="E494" s="31" t="s">
        <v>39</v>
      </c>
      <c r="F494" s="75">
        <v>108.46</v>
      </c>
      <c r="G494" s="76"/>
      <c r="H494" s="260">
        <f t="shared" si="41"/>
        <v>0</v>
      </c>
    </row>
    <row r="495" spans="1:37" s="146" customFormat="1" ht="63" customHeight="1" x14ac:dyDescent="0.35">
      <c r="B495" s="58">
        <v>24</v>
      </c>
      <c r="C495" s="95"/>
      <c r="D495" s="30" t="s">
        <v>153</v>
      </c>
      <c r="E495" s="31" t="s">
        <v>38</v>
      </c>
      <c r="F495" s="75">
        <v>271.14999999999998</v>
      </c>
      <c r="G495" s="76"/>
      <c r="H495" s="260">
        <f t="shared" si="41"/>
        <v>0</v>
      </c>
    </row>
    <row r="496" spans="1:37" s="146" customFormat="1" ht="63" customHeight="1" x14ac:dyDescent="0.35">
      <c r="B496" s="58">
        <v>25</v>
      </c>
      <c r="C496" s="95"/>
      <c r="D496" s="30" t="s">
        <v>154</v>
      </c>
      <c r="E496" s="31" t="s">
        <v>39</v>
      </c>
      <c r="F496" s="75">
        <v>47</v>
      </c>
      <c r="G496" s="76"/>
      <c r="H496" s="260">
        <f t="shared" si="41"/>
        <v>0</v>
      </c>
    </row>
    <row r="497" spans="1:37" s="146" customFormat="1" ht="33" customHeight="1" x14ac:dyDescent="0.35">
      <c r="B497" s="58">
        <v>26</v>
      </c>
      <c r="C497" s="23"/>
      <c r="D497" s="30" t="s">
        <v>155</v>
      </c>
      <c r="E497" s="31" t="s">
        <v>156</v>
      </c>
      <c r="F497" s="75">
        <v>2366.4</v>
      </c>
      <c r="G497" s="76"/>
      <c r="H497" s="260">
        <f t="shared" si="41"/>
        <v>0</v>
      </c>
    </row>
    <row r="498" spans="1:37" s="146" customFormat="1" ht="60" customHeight="1" x14ac:dyDescent="0.35">
      <c r="B498" s="58">
        <v>27</v>
      </c>
      <c r="C498" s="23"/>
      <c r="D498" s="30" t="s">
        <v>157</v>
      </c>
      <c r="E498" s="31" t="s">
        <v>37</v>
      </c>
      <c r="F498" s="75">
        <v>60</v>
      </c>
      <c r="G498" s="76"/>
      <c r="H498" s="260">
        <f t="shared" si="41"/>
        <v>0</v>
      </c>
    </row>
    <row r="499" spans="1:37" s="146" customFormat="1" ht="72" customHeight="1" x14ac:dyDescent="0.35">
      <c r="B499" s="58">
        <v>28</v>
      </c>
      <c r="C499" s="23"/>
      <c r="D499" s="30" t="s">
        <v>158</v>
      </c>
      <c r="E499" s="31" t="s">
        <v>40</v>
      </c>
      <c r="F499" s="75">
        <v>10</v>
      </c>
      <c r="G499" s="76"/>
      <c r="H499" s="260">
        <f t="shared" si="41"/>
        <v>0</v>
      </c>
    </row>
    <row r="500" spans="1:37" s="146" customFormat="1" ht="48" customHeight="1" x14ac:dyDescent="0.35">
      <c r="B500" s="58">
        <v>29</v>
      </c>
      <c r="C500" s="23"/>
      <c r="D500" s="30" t="s">
        <v>159</v>
      </c>
      <c r="E500" s="31" t="s">
        <v>39</v>
      </c>
      <c r="F500" s="75">
        <v>6</v>
      </c>
      <c r="G500" s="76"/>
      <c r="H500" s="260">
        <f t="shared" si="41"/>
        <v>0</v>
      </c>
    </row>
    <row r="501" spans="1:37" s="146" customFormat="1" ht="54.75" customHeight="1" x14ac:dyDescent="0.35">
      <c r="B501" s="58">
        <v>30</v>
      </c>
      <c r="C501" s="23"/>
      <c r="D501" s="30" t="s">
        <v>160</v>
      </c>
      <c r="E501" s="31" t="s">
        <v>39</v>
      </c>
      <c r="F501" s="75">
        <v>12</v>
      </c>
      <c r="G501" s="76"/>
      <c r="H501" s="260">
        <f t="shared" si="41"/>
        <v>0</v>
      </c>
    </row>
    <row r="502" spans="1:37" s="146" customFormat="1" ht="48" customHeight="1" x14ac:dyDescent="0.35">
      <c r="B502" s="58">
        <v>31</v>
      </c>
      <c r="C502" s="23"/>
      <c r="D502" s="30" t="s">
        <v>161</v>
      </c>
      <c r="E502" s="31" t="s">
        <v>39</v>
      </c>
      <c r="F502" s="75">
        <v>30</v>
      </c>
      <c r="G502" s="76"/>
      <c r="H502" s="260">
        <f t="shared" si="41"/>
        <v>0</v>
      </c>
    </row>
    <row r="503" spans="1:37" s="146" customFormat="1" ht="55.5" customHeight="1" x14ac:dyDescent="0.35">
      <c r="B503" s="358">
        <v>32</v>
      </c>
      <c r="C503" s="361"/>
      <c r="D503" s="26" t="s">
        <v>162</v>
      </c>
      <c r="E503" s="96"/>
      <c r="F503" s="364"/>
      <c r="G503" s="364"/>
      <c r="H503" s="365"/>
    </row>
    <row r="504" spans="1:37" s="146" customFormat="1" ht="18" customHeight="1" x14ac:dyDescent="0.35">
      <c r="B504" s="359"/>
      <c r="C504" s="362"/>
      <c r="D504" s="109" t="s">
        <v>163</v>
      </c>
      <c r="E504" s="32" t="s">
        <v>39</v>
      </c>
      <c r="F504" s="78">
        <v>19.600000000000001</v>
      </c>
      <c r="G504" s="79"/>
      <c r="H504" s="260">
        <f t="shared" si="41"/>
        <v>0</v>
      </c>
    </row>
    <row r="505" spans="1:37" s="146" customFormat="1" ht="18" customHeight="1" x14ac:dyDescent="0.35">
      <c r="B505" s="359"/>
      <c r="C505" s="362"/>
      <c r="D505" s="109" t="s">
        <v>164</v>
      </c>
      <c r="E505" s="32" t="s">
        <v>39</v>
      </c>
      <c r="F505" s="78">
        <v>1.4</v>
      </c>
      <c r="G505" s="79"/>
      <c r="H505" s="260">
        <f t="shared" si="41"/>
        <v>0</v>
      </c>
    </row>
    <row r="506" spans="1:37" s="146" customFormat="1" ht="18" customHeight="1" x14ac:dyDescent="0.35">
      <c r="B506" s="359"/>
      <c r="C506" s="362"/>
      <c r="D506" s="109" t="s">
        <v>165</v>
      </c>
      <c r="E506" s="32" t="s">
        <v>37</v>
      </c>
      <c r="F506" s="78">
        <v>14</v>
      </c>
      <c r="G506" s="79"/>
      <c r="H506" s="260">
        <f t="shared" si="41"/>
        <v>0</v>
      </c>
    </row>
    <row r="507" spans="1:37" s="146" customFormat="1" ht="18" customHeight="1" x14ac:dyDescent="0.35">
      <c r="B507" s="359"/>
      <c r="C507" s="362"/>
      <c r="D507" s="109" t="s">
        <v>166</v>
      </c>
      <c r="E507" s="32" t="s">
        <v>39</v>
      </c>
      <c r="F507" s="78">
        <v>0.7</v>
      </c>
      <c r="G507" s="79"/>
      <c r="H507" s="260">
        <f t="shared" si="41"/>
        <v>0</v>
      </c>
    </row>
    <row r="508" spans="1:37" s="146" customFormat="1" ht="18" customHeight="1" x14ac:dyDescent="0.35">
      <c r="B508" s="359"/>
      <c r="C508" s="362"/>
      <c r="D508" s="109" t="s">
        <v>167</v>
      </c>
      <c r="E508" s="32" t="s">
        <v>39</v>
      </c>
      <c r="F508" s="78">
        <v>0.86</v>
      </c>
      <c r="G508" s="79"/>
      <c r="H508" s="260">
        <f t="shared" si="41"/>
        <v>0</v>
      </c>
    </row>
    <row r="509" spans="1:37" s="146" customFormat="1" ht="18" customHeight="1" x14ac:dyDescent="0.35">
      <c r="B509" s="359"/>
      <c r="C509" s="362"/>
      <c r="D509" s="109" t="s">
        <v>168</v>
      </c>
      <c r="E509" s="32" t="s">
        <v>156</v>
      </c>
      <c r="F509" s="78">
        <v>45</v>
      </c>
      <c r="G509" s="79"/>
      <c r="H509" s="260">
        <f t="shared" si="41"/>
        <v>0</v>
      </c>
    </row>
    <row r="510" spans="1:37" s="146" customFormat="1" ht="18" customHeight="1" x14ac:dyDescent="0.35">
      <c r="B510" s="360"/>
      <c r="C510" s="363"/>
      <c r="D510" s="109" t="s">
        <v>169</v>
      </c>
      <c r="E510" s="32" t="s">
        <v>39</v>
      </c>
      <c r="F510" s="78">
        <v>12.88</v>
      </c>
      <c r="G510" s="79"/>
      <c r="H510" s="260">
        <f t="shared" si="41"/>
        <v>0</v>
      </c>
    </row>
    <row r="511" spans="1:37" s="146" customFormat="1" ht="48" customHeight="1" thickBot="1" x14ac:dyDescent="0.4">
      <c r="B511" s="64">
        <v>33</v>
      </c>
      <c r="C511" s="97"/>
      <c r="D511" s="88" t="s">
        <v>170</v>
      </c>
      <c r="E511" s="40" t="s">
        <v>37</v>
      </c>
      <c r="F511" s="89">
        <v>1400</v>
      </c>
      <c r="G511" s="90"/>
      <c r="H511" s="261">
        <f t="shared" si="41"/>
        <v>0</v>
      </c>
    </row>
    <row r="512" spans="1:37" s="149" customFormat="1" ht="33" customHeight="1" thickBot="1" x14ac:dyDescent="0.4">
      <c r="A512" s="146"/>
      <c r="B512" s="354" t="s">
        <v>46</v>
      </c>
      <c r="C512" s="355"/>
      <c r="D512" s="355"/>
      <c r="E512" s="355"/>
      <c r="F512" s="355"/>
      <c r="G512" s="357"/>
      <c r="H512" s="284">
        <f>SUM(H493:H511)</f>
        <v>0</v>
      </c>
      <c r="I512" s="146"/>
      <c r="J512" s="146"/>
      <c r="K512" s="146"/>
      <c r="L512" s="146"/>
      <c r="M512" s="146"/>
      <c r="N512" s="146"/>
      <c r="O512" s="146"/>
      <c r="P512" s="146"/>
      <c r="Q512" s="146"/>
      <c r="R512" s="146"/>
      <c r="S512" s="146"/>
      <c r="T512" s="146"/>
      <c r="U512" s="146"/>
      <c r="V512" s="146"/>
      <c r="W512" s="146"/>
      <c r="X512" s="146"/>
      <c r="Y512" s="146"/>
      <c r="Z512" s="146"/>
      <c r="AA512" s="146"/>
      <c r="AB512" s="146"/>
      <c r="AC512" s="146"/>
      <c r="AD512" s="146"/>
      <c r="AE512" s="146"/>
      <c r="AF512" s="146"/>
      <c r="AG512" s="146"/>
      <c r="AH512" s="146"/>
      <c r="AI512" s="146"/>
      <c r="AJ512" s="146"/>
      <c r="AK512" s="146"/>
    </row>
    <row r="513" spans="1:37" ht="18" customHeight="1" thickBot="1" x14ac:dyDescent="0.4">
      <c r="A513" s="1"/>
      <c r="B513" s="38"/>
      <c r="C513" s="35"/>
      <c r="D513" s="98" t="s">
        <v>171</v>
      </c>
      <c r="E513" s="39"/>
      <c r="F513" s="35"/>
      <c r="G513" s="35"/>
      <c r="H513" s="286"/>
      <c r="J513"/>
      <c r="K513"/>
      <c r="L513"/>
      <c r="M513"/>
      <c r="N513"/>
      <c r="O513"/>
      <c r="P513"/>
      <c r="Q513"/>
      <c r="R513"/>
      <c r="S513"/>
      <c r="T513"/>
      <c r="U513"/>
      <c r="V513"/>
      <c r="W513"/>
      <c r="X513"/>
      <c r="Y513"/>
      <c r="Z513"/>
      <c r="AA513"/>
      <c r="AB513"/>
      <c r="AC513"/>
      <c r="AD513"/>
      <c r="AE513"/>
      <c r="AF513"/>
      <c r="AG513"/>
      <c r="AH513"/>
      <c r="AI513"/>
      <c r="AJ513"/>
      <c r="AK513"/>
    </row>
    <row r="514" spans="1:37" ht="33" customHeight="1" x14ac:dyDescent="0.35">
      <c r="A514" s="1"/>
      <c r="B514" s="312">
        <v>34</v>
      </c>
      <c r="C514" s="315" t="s">
        <v>172</v>
      </c>
      <c r="D514" s="28" t="s">
        <v>173</v>
      </c>
      <c r="E514" s="29" t="s">
        <v>174</v>
      </c>
      <c r="F514" s="73">
        <v>16</v>
      </c>
      <c r="G514" s="74"/>
      <c r="H514" s="259">
        <f t="shared" ref="H514" si="42">(F514*G514)</f>
        <v>0</v>
      </c>
      <c r="I514"/>
      <c r="J514"/>
      <c r="K514"/>
      <c r="L514"/>
      <c r="M514"/>
      <c r="N514"/>
      <c r="O514"/>
      <c r="P514"/>
      <c r="Q514"/>
      <c r="R514"/>
      <c r="S514"/>
      <c r="T514"/>
      <c r="U514"/>
      <c r="V514"/>
      <c r="W514"/>
      <c r="X514"/>
      <c r="Y514"/>
      <c r="Z514"/>
      <c r="AA514"/>
      <c r="AB514"/>
      <c r="AC514"/>
      <c r="AD514"/>
      <c r="AE514"/>
      <c r="AF514"/>
      <c r="AG514"/>
      <c r="AH514"/>
      <c r="AI514"/>
      <c r="AJ514"/>
      <c r="AK514"/>
    </row>
    <row r="515" spans="1:37" ht="18" customHeight="1" x14ac:dyDescent="0.35">
      <c r="A515" s="1"/>
      <c r="B515" s="313"/>
      <c r="C515" s="316"/>
      <c r="D515" s="23" t="s">
        <v>175</v>
      </c>
      <c r="E515" s="318"/>
      <c r="F515" s="319"/>
      <c r="G515" s="319"/>
      <c r="H515" s="320"/>
      <c r="I515"/>
      <c r="J515"/>
      <c r="K515"/>
      <c r="L515"/>
      <c r="M515"/>
      <c r="N515"/>
      <c r="O515"/>
      <c r="P515"/>
      <c r="Q515"/>
      <c r="R515"/>
      <c r="S515"/>
      <c r="T515"/>
      <c r="U515"/>
      <c r="V515"/>
      <c r="W515"/>
      <c r="X515"/>
      <c r="Y515"/>
      <c r="Z515"/>
      <c r="AA515"/>
      <c r="AB515"/>
      <c r="AC515"/>
      <c r="AD515"/>
      <c r="AE515"/>
      <c r="AF515"/>
      <c r="AG515"/>
      <c r="AH515"/>
      <c r="AI515"/>
      <c r="AJ515"/>
      <c r="AK515"/>
    </row>
    <row r="516" spans="1:37" ht="18" customHeight="1" x14ac:dyDescent="0.35">
      <c r="A516" s="1"/>
      <c r="B516" s="313"/>
      <c r="C516" s="316"/>
      <c r="D516" s="23" t="s">
        <v>163</v>
      </c>
      <c r="E516" s="31" t="s">
        <v>39</v>
      </c>
      <c r="F516" s="75">
        <v>5.5</v>
      </c>
      <c r="G516" s="321"/>
      <c r="H516" s="322"/>
      <c r="I516"/>
      <c r="J516"/>
      <c r="K516"/>
      <c r="L516"/>
      <c r="M516"/>
      <c r="N516"/>
      <c r="O516"/>
      <c r="P516"/>
      <c r="Q516"/>
      <c r="R516"/>
      <c r="S516"/>
      <c r="T516"/>
      <c r="U516"/>
      <c r="V516"/>
      <c r="W516"/>
      <c r="X516"/>
      <c r="Y516"/>
      <c r="Z516"/>
      <c r="AA516"/>
      <c r="AB516"/>
      <c r="AC516"/>
      <c r="AD516"/>
      <c r="AE516"/>
      <c r="AF516"/>
      <c r="AG516"/>
      <c r="AH516"/>
      <c r="AI516"/>
      <c r="AJ516"/>
      <c r="AK516"/>
    </row>
    <row r="517" spans="1:37" ht="18" customHeight="1" x14ac:dyDescent="0.35">
      <c r="A517" s="1"/>
      <c r="B517" s="313"/>
      <c r="C517" s="316"/>
      <c r="D517" s="23" t="s">
        <v>164</v>
      </c>
      <c r="E517" s="31" t="s">
        <v>39</v>
      </c>
      <c r="F517" s="75">
        <v>0.5</v>
      </c>
      <c r="G517" s="323"/>
      <c r="H517" s="324"/>
      <c r="I517"/>
      <c r="J517"/>
      <c r="K517"/>
      <c r="L517"/>
      <c r="M517"/>
      <c r="N517"/>
      <c r="O517"/>
      <c r="P517"/>
      <c r="Q517"/>
      <c r="R517"/>
      <c r="S517"/>
      <c r="T517"/>
      <c r="U517"/>
      <c r="V517"/>
      <c r="W517"/>
      <c r="X517"/>
      <c r="Y517"/>
      <c r="Z517"/>
      <c r="AA517"/>
      <c r="AB517"/>
      <c r="AC517"/>
      <c r="AD517"/>
      <c r="AE517"/>
      <c r="AF517"/>
      <c r="AG517"/>
      <c r="AH517"/>
      <c r="AI517"/>
      <c r="AJ517"/>
      <c r="AK517"/>
    </row>
    <row r="518" spans="1:37" ht="18" customHeight="1" x14ac:dyDescent="0.35">
      <c r="A518" s="1"/>
      <c r="B518" s="313"/>
      <c r="C518" s="316"/>
      <c r="D518" s="23" t="s">
        <v>176</v>
      </c>
      <c r="E518" s="31" t="s">
        <v>37</v>
      </c>
      <c r="F518" s="75">
        <v>20</v>
      </c>
      <c r="G518" s="323"/>
      <c r="H518" s="324"/>
      <c r="I518"/>
      <c r="J518"/>
      <c r="K518"/>
      <c r="L518"/>
      <c r="M518"/>
      <c r="N518"/>
      <c r="O518"/>
      <c r="P518"/>
      <c r="Q518"/>
      <c r="R518"/>
      <c r="S518"/>
      <c r="T518"/>
      <c r="U518"/>
      <c r="V518"/>
      <c r="W518"/>
      <c r="X518"/>
      <c r="Y518"/>
      <c r="Z518"/>
      <c r="AA518"/>
      <c r="AB518"/>
      <c r="AC518"/>
      <c r="AD518"/>
      <c r="AE518"/>
      <c r="AF518"/>
      <c r="AG518"/>
      <c r="AH518"/>
      <c r="AI518"/>
      <c r="AJ518"/>
      <c r="AK518"/>
    </row>
    <row r="519" spans="1:37" ht="18" customHeight="1" x14ac:dyDescent="0.35">
      <c r="A519" s="1"/>
      <c r="B519" s="313"/>
      <c r="C519" s="316"/>
      <c r="D519" s="23" t="s">
        <v>169</v>
      </c>
      <c r="E519" s="31" t="s">
        <v>39</v>
      </c>
      <c r="F519" s="75">
        <v>4</v>
      </c>
      <c r="G519" s="323"/>
      <c r="H519" s="324"/>
      <c r="I519"/>
      <c r="J519"/>
      <c r="K519"/>
      <c r="L519"/>
      <c r="M519"/>
      <c r="N519"/>
      <c r="O519"/>
      <c r="P519"/>
      <c r="Q519"/>
      <c r="R519"/>
      <c r="S519"/>
      <c r="T519"/>
      <c r="U519"/>
      <c r="V519"/>
      <c r="W519"/>
      <c r="X519"/>
      <c r="Y519"/>
      <c r="Z519"/>
      <c r="AA519"/>
      <c r="AB519"/>
      <c r="AC519"/>
      <c r="AD519"/>
      <c r="AE519"/>
      <c r="AF519"/>
      <c r="AG519"/>
      <c r="AH519"/>
      <c r="AI519"/>
      <c r="AJ519"/>
      <c r="AK519"/>
    </row>
    <row r="520" spans="1:37" ht="18" customHeight="1" x14ac:dyDescent="0.35">
      <c r="A520" s="1"/>
      <c r="B520" s="313"/>
      <c r="C520" s="316"/>
      <c r="D520" s="23" t="s">
        <v>177</v>
      </c>
      <c r="E520" s="31" t="s">
        <v>39</v>
      </c>
      <c r="F520" s="75">
        <v>0.05</v>
      </c>
      <c r="G520" s="323"/>
      <c r="H520" s="324"/>
      <c r="I520"/>
      <c r="J520"/>
      <c r="K520"/>
      <c r="L520"/>
      <c r="M520"/>
      <c r="N520"/>
      <c r="O520"/>
      <c r="P520"/>
      <c r="Q520"/>
      <c r="R520"/>
      <c r="S520"/>
      <c r="T520"/>
      <c r="U520"/>
      <c r="V520"/>
      <c r="W520"/>
      <c r="X520"/>
      <c r="Y520"/>
      <c r="Z520"/>
      <c r="AA520"/>
      <c r="AB520"/>
      <c r="AC520"/>
      <c r="AD520"/>
      <c r="AE520"/>
      <c r="AF520"/>
      <c r="AG520"/>
      <c r="AH520"/>
      <c r="AI520"/>
      <c r="AJ520"/>
      <c r="AK520"/>
    </row>
    <row r="521" spans="1:37" ht="18" customHeight="1" x14ac:dyDescent="0.35">
      <c r="A521" s="1"/>
      <c r="B521" s="313"/>
      <c r="C521" s="316"/>
      <c r="D521" s="23" t="s">
        <v>178</v>
      </c>
      <c r="E521" s="31" t="s">
        <v>37</v>
      </c>
      <c r="F521" s="75">
        <v>1.6</v>
      </c>
      <c r="G521" s="323"/>
      <c r="H521" s="324"/>
      <c r="I521"/>
      <c r="J521"/>
      <c r="K521"/>
      <c r="L521"/>
      <c r="M521"/>
      <c r="N521"/>
      <c r="O521"/>
      <c r="P521"/>
      <c r="Q521"/>
      <c r="R521"/>
      <c r="S521"/>
      <c r="T521"/>
      <c r="U521"/>
      <c r="V521"/>
      <c r="W521"/>
      <c r="X521"/>
      <c r="Y521"/>
      <c r="Z521"/>
      <c r="AA521"/>
      <c r="AB521"/>
      <c r="AC521"/>
      <c r="AD521"/>
      <c r="AE521"/>
      <c r="AF521"/>
      <c r="AG521"/>
      <c r="AH521"/>
      <c r="AI521"/>
      <c r="AJ521"/>
      <c r="AK521"/>
    </row>
    <row r="522" spans="1:37" ht="18" customHeight="1" x14ac:dyDescent="0.35">
      <c r="A522" s="1"/>
      <c r="B522" s="313"/>
      <c r="C522" s="316"/>
      <c r="D522" s="23" t="s">
        <v>179</v>
      </c>
      <c r="E522" s="32" t="s">
        <v>39</v>
      </c>
      <c r="F522" s="75">
        <v>0.05</v>
      </c>
      <c r="G522" s="323"/>
      <c r="H522" s="324"/>
      <c r="I522"/>
      <c r="J522"/>
      <c r="K522"/>
      <c r="L522"/>
      <c r="M522"/>
      <c r="N522"/>
      <c r="O522"/>
      <c r="P522"/>
      <c r="Q522"/>
      <c r="R522"/>
      <c r="S522"/>
      <c r="T522"/>
      <c r="U522"/>
      <c r="V522"/>
      <c r="W522"/>
      <c r="X522"/>
      <c r="Y522"/>
      <c r="Z522"/>
      <c r="AA522"/>
      <c r="AB522"/>
      <c r="AC522"/>
      <c r="AD522"/>
      <c r="AE522"/>
      <c r="AF522"/>
      <c r="AG522"/>
      <c r="AH522"/>
      <c r="AI522"/>
      <c r="AJ522"/>
      <c r="AK522"/>
    </row>
    <row r="523" spans="1:37" ht="18" customHeight="1" thickBot="1" x14ac:dyDescent="0.4">
      <c r="A523" s="1"/>
      <c r="B523" s="314"/>
      <c r="C523" s="317"/>
      <c r="D523" s="97" t="s">
        <v>180</v>
      </c>
      <c r="E523" s="40" t="s">
        <v>156</v>
      </c>
      <c r="F523" s="89">
        <v>9.27</v>
      </c>
      <c r="G523" s="325"/>
      <c r="H523" s="326"/>
      <c r="I523"/>
      <c r="J523"/>
      <c r="K523"/>
      <c r="L523"/>
      <c r="M523"/>
      <c r="N523"/>
      <c r="O523"/>
      <c r="P523"/>
      <c r="Q523"/>
      <c r="R523"/>
      <c r="S523"/>
      <c r="T523"/>
      <c r="U523"/>
      <c r="V523"/>
      <c r="W523"/>
      <c r="X523"/>
      <c r="Y523"/>
      <c r="Z523"/>
      <c r="AA523"/>
      <c r="AB523"/>
      <c r="AC523"/>
      <c r="AD523"/>
      <c r="AE523"/>
      <c r="AF523"/>
      <c r="AG523"/>
      <c r="AH523"/>
      <c r="AI523"/>
      <c r="AJ523"/>
      <c r="AK523"/>
    </row>
    <row r="524" spans="1:37" ht="33" customHeight="1" thickBot="1" x14ac:dyDescent="0.4">
      <c r="A524" s="1"/>
      <c r="B524" s="327" t="s">
        <v>181</v>
      </c>
      <c r="C524" s="328"/>
      <c r="D524" s="328"/>
      <c r="E524" s="328"/>
      <c r="F524" s="328"/>
      <c r="G524" s="329"/>
      <c r="H524" s="288">
        <f>SUM(H514:H523)</f>
        <v>0</v>
      </c>
      <c r="J524"/>
      <c r="K524"/>
      <c r="L524"/>
      <c r="M524"/>
      <c r="N524"/>
      <c r="O524"/>
      <c r="P524"/>
      <c r="Q524"/>
      <c r="R524"/>
      <c r="S524"/>
      <c r="T524"/>
      <c r="U524"/>
      <c r="V524"/>
      <c r="W524"/>
      <c r="X524"/>
      <c r="Y524"/>
      <c r="Z524"/>
      <c r="AA524"/>
      <c r="AB524"/>
      <c r="AC524"/>
      <c r="AD524"/>
      <c r="AE524"/>
      <c r="AF524"/>
      <c r="AG524"/>
      <c r="AH524"/>
      <c r="AI524"/>
      <c r="AJ524"/>
      <c r="AK524"/>
    </row>
    <row r="525" spans="1:37" ht="19.5" thickBot="1" x14ac:dyDescent="0.4">
      <c r="A525" s="1"/>
      <c r="B525" s="4"/>
      <c r="C525" s="5"/>
      <c r="D525" s="196" t="s">
        <v>202</v>
      </c>
      <c r="E525" s="99"/>
      <c r="F525" s="5"/>
      <c r="G525" s="5"/>
      <c r="H525" s="268"/>
      <c r="J525"/>
      <c r="K525"/>
      <c r="L525"/>
      <c r="M525"/>
      <c r="N525"/>
      <c r="O525"/>
      <c r="P525"/>
      <c r="Q525"/>
      <c r="R525"/>
      <c r="S525"/>
      <c r="T525"/>
      <c r="U525"/>
      <c r="V525"/>
      <c r="W525"/>
      <c r="X525"/>
      <c r="Y525"/>
      <c r="Z525"/>
      <c r="AA525"/>
      <c r="AB525"/>
      <c r="AC525"/>
      <c r="AD525"/>
      <c r="AE525"/>
      <c r="AF525"/>
      <c r="AG525"/>
      <c r="AH525"/>
      <c r="AI525"/>
      <c r="AJ525"/>
      <c r="AK525"/>
    </row>
    <row r="526" spans="1:37" ht="19.5" thickBot="1" x14ac:dyDescent="0.4">
      <c r="A526" s="1"/>
      <c r="B526" s="100"/>
      <c r="C526" s="101"/>
      <c r="D526" s="206" t="s">
        <v>203</v>
      </c>
      <c r="E526" s="102"/>
      <c r="F526" s="99"/>
      <c r="G526" s="99"/>
      <c r="H526" s="275"/>
      <c r="J526"/>
      <c r="K526"/>
      <c r="L526"/>
      <c r="M526"/>
      <c r="N526"/>
      <c r="O526"/>
      <c r="P526"/>
      <c r="Q526"/>
      <c r="R526"/>
      <c r="S526"/>
      <c r="T526"/>
      <c r="U526"/>
      <c r="V526"/>
      <c r="W526"/>
      <c r="X526"/>
      <c r="Y526"/>
      <c r="Z526"/>
      <c r="AA526"/>
      <c r="AB526"/>
      <c r="AC526"/>
      <c r="AD526"/>
      <c r="AE526"/>
      <c r="AF526"/>
      <c r="AG526"/>
      <c r="AH526"/>
      <c r="AI526"/>
      <c r="AJ526"/>
      <c r="AK526"/>
    </row>
    <row r="527" spans="1:37" ht="75" x14ac:dyDescent="0.35">
      <c r="A527" s="1"/>
      <c r="B527" s="207">
        <v>53</v>
      </c>
      <c r="C527" s="134" t="s">
        <v>172</v>
      </c>
      <c r="D527" s="14" t="s">
        <v>218</v>
      </c>
      <c r="E527" s="15" t="s">
        <v>174</v>
      </c>
      <c r="F527" s="150">
        <v>4</v>
      </c>
      <c r="G527" s="226"/>
      <c r="H527" s="245">
        <f t="shared" ref="H527:H533" si="43">(F527*G527)</f>
        <v>0</v>
      </c>
      <c r="I527"/>
      <c r="J527"/>
      <c r="K527"/>
      <c r="L527"/>
      <c r="M527"/>
      <c r="N527"/>
      <c r="O527"/>
      <c r="P527"/>
      <c r="Q527"/>
      <c r="R527"/>
      <c r="S527"/>
      <c r="T527"/>
      <c r="U527"/>
      <c r="V527"/>
      <c r="W527"/>
      <c r="X527"/>
      <c r="Y527"/>
      <c r="Z527"/>
      <c r="AA527"/>
      <c r="AB527"/>
      <c r="AC527"/>
      <c r="AD527"/>
      <c r="AE527"/>
      <c r="AF527"/>
      <c r="AG527"/>
      <c r="AH527"/>
      <c r="AI527"/>
      <c r="AJ527"/>
      <c r="AK527"/>
    </row>
    <row r="528" spans="1:37" ht="75" x14ac:dyDescent="0.35">
      <c r="A528" s="1"/>
      <c r="B528" s="117">
        <v>54</v>
      </c>
      <c r="C528" s="12" t="s">
        <v>172</v>
      </c>
      <c r="D528" s="13" t="s">
        <v>219</v>
      </c>
      <c r="E528" s="16" t="s">
        <v>174</v>
      </c>
      <c r="F528" s="151">
        <v>1</v>
      </c>
      <c r="G528" s="61"/>
      <c r="H528" s="246">
        <f t="shared" si="43"/>
        <v>0</v>
      </c>
      <c r="I528"/>
      <c r="J528"/>
      <c r="K528"/>
      <c r="L528"/>
      <c r="M528"/>
      <c r="N528"/>
      <c r="O528"/>
      <c r="P528"/>
      <c r="Q528"/>
      <c r="R528"/>
      <c r="S528"/>
      <c r="T528"/>
      <c r="U528"/>
      <c r="V528"/>
      <c r="W528"/>
      <c r="X528"/>
      <c r="Y528"/>
      <c r="Z528"/>
      <c r="AA528"/>
      <c r="AB528"/>
      <c r="AC528"/>
      <c r="AD528"/>
      <c r="AE528"/>
      <c r="AF528"/>
      <c r="AG528"/>
      <c r="AH528"/>
      <c r="AI528"/>
      <c r="AJ528"/>
      <c r="AK528"/>
    </row>
    <row r="529" spans="1:37" ht="56.25" x14ac:dyDescent="0.35">
      <c r="A529" s="1"/>
      <c r="B529" s="117">
        <v>55</v>
      </c>
      <c r="C529" s="12" t="s">
        <v>172</v>
      </c>
      <c r="D529" s="13" t="s">
        <v>220</v>
      </c>
      <c r="E529" s="16" t="s">
        <v>174</v>
      </c>
      <c r="F529" s="151">
        <v>2</v>
      </c>
      <c r="G529" s="61"/>
      <c r="H529" s="246">
        <f t="shared" si="43"/>
        <v>0</v>
      </c>
      <c r="I529"/>
      <c r="J529"/>
      <c r="K529"/>
      <c r="L529"/>
      <c r="M529"/>
      <c r="N529"/>
      <c r="O529"/>
      <c r="P529"/>
      <c r="Q529"/>
      <c r="R529"/>
      <c r="S529"/>
      <c r="T529"/>
      <c r="U529"/>
      <c r="V529"/>
      <c r="W529"/>
      <c r="X529"/>
      <c r="Y529"/>
      <c r="Z529"/>
      <c r="AA529"/>
      <c r="AB529"/>
      <c r="AC529"/>
      <c r="AD529"/>
      <c r="AE529"/>
      <c r="AF529"/>
      <c r="AG529"/>
      <c r="AH529"/>
      <c r="AI529"/>
      <c r="AJ529"/>
      <c r="AK529"/>
    </row>
    <row r="530" spans="1:37" ht="56.25" x14ac:dyDescent="0.35">
      <c r="A530" s="1"/>
      <c r="B530" s="117">
        <v>56</v>
      </c>
      <c r="C530" s="12" t="s">
        <v>172</v>
      </c>
      <c r="D530" s="13" t="s">
        <v>221</v>
      </c>
      <c r="E530" s="16" t="s">
        <v>174</v>
      </c>
      <c r="F530" s="151">
        <v>11</v>
      </c>
      <c r="G530" s="215"/>
      <c r="H530" s="246">
        <f t="shared" si="43"/>
        <v>0</v>
      </c>
      <c r="I530"/>
      <c r="J530"/>
      <c r="K530"/>
      <c r="L530"/>
      <c r="M530"/>
      <c r="N530"/>
      <c r="O530"/>
      <c r="P530"/>
      <c r="Q530"/>
      <c r="R530"/>
      <c r="S530"/>
      <c r="T530"/>
      <c r="U530"/>
      <c r="V530"/>
      <c r="W530"/>
      <c r="X530"/>
      <c r="Y530"/>
      <c r="Z530"/>
      <c r="AA530"/>
      <c r="AB530"/>
      <c r="AC530"/>
      <c r="AD530"/>
      <c r="AE530"/>
      <c r="AF530"/>
      <c r="AG530"/>
      <c r="AH530"/>
      <c r="AI530"/>
      <c r="AJ530"/>
      <c r="AK530"/>
    </row>
    <row r="531" spans="1:37" ht="75" x14ac:dyDescent="0.35">
      <c r="A531" s="1"/>
      <c r="B531" s="117">
        <v>57</v>
      </c>
      <c r="C531" s="12" t="s">
        <v>172</v>
      </c>
      <c r="D531" s="13" t="s">
        <v>282</v>
      </c>
      <c r="E531" s="16" t="s">
        <v>174</v>
      </c>
      <c r="F531" s="151">
        <v>3</v>
      </c>
      <c r="G531" s="61"/>
      <c r="H531" s="246">
        <f t="shared" si="43"/>
        <v>0</v>
      </c>
      <c r="I531"/>
      <c r="J531"/>
      <c r="K531"/>
      <c r="L531"/>
      <c r="M531"/>
      <c r="N531"/>
      <c r="O531"/>
      <c r="P531"/>
      <c r="Q531"/>
      <c r="R531"/>
      <c r="S531"/>
      <c r="T531"/>
      <c r="U531"/>
      <c r="V531"/>
      <c r="W531"/>
      <c r="X531"/>
      <c r="Y531"/>
      <c r="Z531"/>
      <c r="AA531"/>
      <c r="AB531"/>
      <c r="AC531"/>
      <c r="AD531"/>
      <c r="AE531"/>
      <c r="AF531"/>
      <c r="AG531"/>
      <c r="AH531"/>
      <c r="AI531"/>
      <c r="AJ531"/>
      <c r="AK531"/>
    </row>
    <row r="532" spans="1:37" ht="75" x14ac:dyDescent="0.35">
      <c r="A532" s="1"/>
      <c r="B532" s="208">
        <v>60</v>
      </c>
      <c r="C532" s="12" t="s">
        <v>172</v>
      </c>
      <c r="D532" s="13" t="s">
        <v>204</v>
      </c>
      <c r="E532" s="16" t="s">
        <v>174</v>
      </c>
      <c r="F532" s="151">
        <v>20</v>
      </c>
      <c r="G532" s="61"/>
      <c r="H532" s="246">
        <f t="shared" si="43"/>
        <v>0</v>
      </c>
      <c r="I532"/>
      <c r="J532"/>
      <c r="K532"/>
      <c r="L532"/>
      <c r="M532"/>
      <c r="N532"/>
      <c r="O532"/>
      <c r="P532"/>
      <c r="Q532"/>
      <c r="R532"/>
      <c r="S532"/>
      <c r="T532"/>
      <c r="U532"/>
      <c r="V532"/>
      <c r="W532"/>
      <c r="X532"/>
      <c r="Y532"/>
      <c r="Z532"/>
      <c r="AA532"/>
      <c r="AB532"/>
      <c r="AC532"/>
      <c r="AD532"/>
      <c r="AE532"/>
      <c r="AF532"/>
      <c r="AG532"/>
      <c r="AH532"/>
      <c r="AI532"/>
      <c r="AJ532"/>
      <c r="AK532"/>
    </row>
    <row r="533" spans="1:37" ht="57" thickBot="1" x14ac:dyDescent="0.4">
      <c r="A533" s="1"/>
      <c r="B533" s="117">
        <v>61</v>
      </c>
      <c r="C533" s="12" t="s">
        <v>205</v>
      </c>
      <c r="D533" s="13" t="s">
        <v>206</v>
      </c>
      <c r="E533" s="103" t="s">
        <v>39</v>
      </c>
      <c r="F533" s="151">
        <f>0.4*0.4*0.5*F532</f>
        <v>1.6000000000000003</v>
      </c>
      <c r="G533" s="61"/>
      <c r="H533" s="246">
        <f t="shared" si="43"/>
        <v>0</v>
      </c>
      <c r="I533"/>
      <c r="J533"/>
      <c r="K533"/>
      <c r="L533"/>
      <c r="M533"/>
      <c r="N533"/>
      <c r="O533"/>
      <c r="P533"/>
      <c r="Q533"/>
      <c r="R533"/>
      <c r="S533"/>
      <c r="T533"/>
      <c r="U533"/>
      <c r="V533"/>
      <c r="W533"/>
      <c r="X533"/>
      <c r="Y533"/>
      <c r="Z533"/>
      <c r="AA533"/>
      <c r="AB533"/>
      <c r="AC533"/>
      <c r="AD533"/>
      <c r="AE533"/>
      <c r="AF533"/>
      <c r="AG533"/>
      <c r="AH533"/>
      <c r="AI533"/>
      <c r="AJ533"/>
      <c r="AK533"/>
    </row>
    <row r="534" spans="1:37" ht="19.5" thickBot="1" x14ac:dyDescent="0.4">
      <c r="A534" s="1"/>
      <c r="B534" s="104"/>
      <c r="C534" s="105"/>
      <c r="D534" s="196" t="s">
        <v>207</v>
      </c>
      <c r="E534" s="106"/>
      <c r="F534" s="209"/>
      <c r="G534" s="210"/>
      <c r="H534" s="256"/>
      <c r="I534"/>
      <c r="J534"/>
      <c r="K534"/>
      <c r="L534"/>
      <c r="M534"/>
      <c r="N534"/>
      <c r="O534"/>
      <c r="P534"/>
      <c r="Q534"/>
      <c r="R534"/>
      <c r="S534"/>
      <c r="T534"/>
      <c r="U534"/>
      <c r="V534"/>
      <c r="W534"/>
      <c r="X534"/>
      <c r="Y534"/>
      <c r="Z534"/>
      <c r="AA534"/>
      <c r="AB534"/>
      <c r="AC534"/>
      <c r="AD534"/>
      <c r="AE534"/>
      <c r="AF534"/>
      <c r="AG534"/>
      <c r="AH534"/>
      <c r="AI534"/>
      <c r="AJ534"/>
      <c r="AK534"/>
    </row>
    <row r="535" spans="1:37" ht="56.25" x14ac:dyDescent="0.35">
      <c r="A535" s="1"/>
      <c r="B535" s="211">
        <v>63</v>
      </c>
      <c r="C535" s="212" t="s">
        <v>208</v>
      </c>
      <c r="D535" s="213" t="s">
        <v>209</v>
      </c>
      <c r="E535" s="107" t="s">
        <v>38</v>
      </c>
      <c r="F535" s="214">
        <v>205</v>
      </c>
      <c r="G535" s="215"/>
      <c r="H535" s="252">
        <f t="shared" ref="H535:H537" si="44">(F535*G535)</f>
        <v>0</v>
      </c>
      <c r="I535"/>
      <c r="J535"/>
      <c r="K535"/>
      <c r="L535"/>
      <c r="M535"/>
      <c r="N535"/>
      <c r="O535"/>
      <c r="P535"/>
      <c r="Q535"/>
      <c r="R535"/>
      <c r="S535"/>
      <c r="T535"/>
      <c r="U535"/>
      <c r="V535"/>
      <c r="W535"/>
      <c r="X535"/>
      <c r="Y535"/>
      <c r="Z535"/>
      <c r="AA535"/>
      <c r="AB535"/>
      <c r="AC535"/>
      <c r="AD535"/>
      <c r="AE535"/>
      <c r="AF535"/>
      <c r="AG535"/>
      <c r="AH535"/>
      <c r="AI535"/>
      <c r="AJ535"/>
      <c r="AK535"/>
    </row>
    <row r="536" spans="1:37" ht="75" x14ac:dyDescent="0.35">
      <c r="A536" s="1"/>
      <c r="B536" s="117">
        <v>64</v>
      </c>
      <c r="C536" s="12" t="s">
        <v>208</v>
      </c>
      <c r="D536" s="213" t="s">
        <v>210</v>
      </c>
      <c r="E536" s="16" t="s">
        <v>38</v>
      </c>
      <c r="F536" s="151">
        <v>5</v>
      </c>
      <c r="G536" s="61"/>
      <c r="H536" s="246">
        <f t="shared" si="44"/>
        <v>0</v>
      </c>
      <c r="I536"/>
      <c r="J536"/>
      <c r="K536"/>
      <c r="L536"/>
      <c r="M536"/>
      <c r="N536"/>
      <c r="O536"/>
      <c r="P536"/>
      <c r="Q536"/>
      <c r="R536"/>
      <c r="S536"/>
      <c r="T536"/>
      <c r="U536"/>
      <c r="V536"/>
      <c r="W536"/>
      <c r="X536"/>
      <c r="Y536"/>
      <c r="Z536"/>
      <c r="AA536"/>
      <c r="AB536"/>
      <c r="AC536"/>
      <c r="AD536"/>
      <c r="AE536"/>
      <c r="AF536"/>
      <c r="AG536"/>
      <c r="AH536"/>
      <c r="AI536"/>
      <c r="AJ536"/>
      <c r="AK536"/>
    </row>
    <row r="537" spans="1:37" ht="75" x14ac:dyDescent="0.35">
      <c r="A537" s="1"/>
      <c r="B537" s="117">
        <v>65</v>
      </c>
      <c r="C537" s="12" t="s">
        <v>208</v>
      </c>
      <c r="D537" s="13" t="s">
        <v>211</v>
      </c>
      <c r="E537" s="16" t="s">
        <v>38</v>
      </c>
      <c r="F537" s="151">
        <v>85</v>
      </c>
      <c r="G537" s="61"/>
      <c r="H537" s="246">
        <f t="shared" si="44"/>
        <v>0</v>
      </c>
      <c r="I537"/>
      <c r="J537"/>
      <c r="K537"/>
      <c r="L537"/>
      <c r="M537"/>
      <c r="N537"/>
      <c r="O537"/>
      <c r="P537"/>
      <c r="Q537"/>
      <c r="R537"/>
      <c r="S537"/>
      <c r="T537"/>
      <c r="U537"/>
      <c r="V537"/>
      <c r="W537"/>
      <c r="X537"/>
      <c r="Y537"/>
      <c r="Z537"/>
      <c r="AA537"/>
      <c r="AB537"/>
      <c r="AC537"/>
      <c r="AD537"/>
      <c r="AE537"/>
      <c r="AF537"/>
      <c r="AG537"/>
      <c r="AH537"/>
      <c r="AI537"/>
      <c r="AJ537"/>
      <c r="AK537"/>
    </row>
    <row r="538" spans="1:37" ht="22.5" customHeight="1" thickBot="1" x14ac:dyDescent="0.4">
      <c r="A538" s="1"/>
      <c r="B538" s="366" t="s">
        <v>215</v>
      </c>
      <c r="C538" s="367"/>
      <c r="D538" s="367"/>
      <c r="E538" s="367"/>
      <c r="F538" s="367"/>
      <c r="G538" s="368"/>
      <c r="H538" s="277">
        <f>SUM(H527:H537)</f>
        <v>0</v>
      </c>
      <c r="J538"/>
      <c r="K538"/>
      <c r="L538"/>
      <c r="M538"/>
      <c r="N538"/>
      <c r="O538"/>
      <c r="P538"/>
      <c r="Q538"/>
      <c r="R538"/>
      <c r="S538"/>
      <c r="T538"/>
      <c r="U538"/>
      <c r="V538"/>
      <c r="W538"/>
      <c r="X538"/>
      <c r="Y538"/>
      <c r="Z538"/>
      <c r="AA538"/>
      <c r="AB538"/>
      <c r="AC538"/>
      <c r="AD538"/>
      <c r="AE538"/>
      <c r="AF538"/>
      <c r="AG538"/>
      <c r="AH538"/>
      <c r="AI538"/>
      <c r="AJ538"/>
      <c r="AK538"/>
    </row>
    <row r="539" spans="1:37" ht="19.5" thickBot="1" x14ac:dyDescent="0.4">
      <c r="E539" s="169"/>
      <c r="F539" s="227"/>
      <c r="G539" s="228"/>
    </row>
    <row r="540" spans="1:37" ht="29.25" customHeight="1" thickBot="1" x14ac:dyDescent="0.4">
      <c r="A540" s="172"/>
      <c r="B540" s="173"/>
      <c r="C540" s="174"/>
      <c r="D540" s="330" t="s">
        <v>182</v>
      </c>
      <c r="E540" s="331"/>
      <c r="F540" s="331"/>
      <c r="G540" s="332"/>
      <c r="H540" s="271"/>
    </row>
    <row r="541" spans="1:37" ht="18.75" x14ac:dyDescent="0.35">
      <c r="A541" s="172"/>
      <c r="B541" s="114"/>
      <c r="C541" s="115"/>
      <c r="D541" s="229" t="s">
        <v>47</v>
      </c>
      <c r="E541" s="229"/>
      <c r="F541" s="230"/>
      <c r="G541" s="229"/>
      <c r="H541" s="295">
        <f>H470</f>
        <v>0</v>
      </c>
    </row>
    <row r="542" spans="1:37" ht="18.75" x14ac:dyDescent="0.35">
      <c r="A542" s="172"/>
      <c r="B542" s="116"/>
      <c r="C542" s="17"/>
      <c r="D542" s="177" t="s">
        <v>48</v>
      </c>
      <c r="E542" s="177"/>
      <c r="F542" s="178"/>
      <c r="G542" s="179"/>
      <c r="H542" s="296">
        <f>H477</f>
        <v>0</v>
      </c>
    </row>
    <row r="543" spans="1:37" s="1" customFormat="1" ht="18.75" x14ac:dyDescent="0.35">
      <c r="A543" s="172"/>
      <c r="B543" s="180"/>
      <c r="C543" s="181"/>
      <c r="D543" s="177" t="s">
        <v>49</v>
      </c>
      <c r="E543" s="182"/>
      <c r="F543" s="178"/>
      <c r="G543" s="179"/>
      <c r="H543" s="296">
        <f>H483</f>
        <v>0</v>
      </c>
    </row>
    <row r="544" spans="1:37" s="1" customFormat="1" ht="18.75" x14ac:dyDescent="0.35">
      <c r="A544" s="110"/>
      <c r="B544" s="183"/>
      <c r="C544" s="13"/>
      <c r="D544" s="182" t="s">
        <v>183</v>
      </c>
      <c r="E544" s="182"/>
      <c r="F544" s="184"/>
      <c r="G544" s="182"/>
      <c r="H544" s="296">
        <f>H491</f>
        <v>0</v>
      </c>
    </row>
    <row r="545" spans="1:37" s="1" customFormat="1" ht="18.75" x14ac:dyDescent="0.35">
      <c r="A545" s="110"/>
      <c r="B545" s="183"/>
      <c r="C545" s="13"/>
      <c r="D545" s="182" t="s">
        <v>51</v>
      </c>
      <c r="E545" s="182"/>
      <c r="F545" s="184"/>
      <c r="G545" s="182"/>
      <c r="H545" s="296">
        <f>H512</f>
        <v>0</v>
      </c>
    </row>
    <row r="546" spans="1:37" s="1" customFormat="1" ht="18.75" x14ac:dyDescent="0.35">
      <c r="A546" s="110"/>
      <c r="B546" s="231"/>
      <c r="C546" s="232"/>
      <c r="D546" s="233" t="s">
        <v>184</v>
      </c>
      <c r="E546" s="234"/>
      <c r="F546" s="235"/>
      <c r="G546" s="233"/>
      <c r="H546" s="297">
        <f>H524</f>
        <v>0</v>
      </c>
    </row>
    <row r="547" spans="1:37" s="1" customFormat="1" ht="18.75" x14ac:dyDescent="0.35">
      <c r="A547" s="110"/>
      <c r="B547" s="183"/>
      <c r="C547" s="13"/>
      <c r="D547" s="182" t="s">
        <v>217</v>
      </c>
      <c r="E547" s="177"/>
      <c r="F547" s="184"/>
      <c r="G547" s="182"/>
      <c r="H547" s="296">
        <f>SUM(H538)</f>
        <v>0</v>
      </c>
    </row>
    <row r="548" spans="1:37" s="1" customFormat="1" ht="27" customHeight="1" thickBot="1" x14ac:dyDescent="0.4">
      <c r="A548" s="110"/>
      <c r="B548" s="236"/>
      <c r="C548" s="237"/>
      <c r="D548" s="238" t="s">
        <v>185</v>
      </c>
      <c r="E548" s="238"/>
      <c r="F548" s="238"/>
      <c r="G548" s="238"/>
      <c r="H548" s="298">
        <f>SUM(H541:H547)</f>
        <v>0</v>
      </c>
      <c r="I548" s="348"/>
      <c r="J548" s="348"/>
      <c r="K548" s="348"/>
    </row>
    <row r="549" spans="1:37" s="1" customFormat="1" ht="18.75" x14ac:dyDescent="0.35">
      <c r="A549" s="110"/>
      <c r="B549" s="188"/>
      <c r="C549" s="188"/>
      <c r="D549" s="189"/>
      <c r="E549" s="167"/>
      <c r="F549" s="190"/>
      <c r="G549" s="191"/>
      <c r="H549" s="274"/>
    </row>
    <row r="550" spans="1:37" x14ac:dyDescent="0.35">
      <c r="D550" s="168" t="s">
        <v>186</v>
      </c>
    </row>
    <row r="552" spans="1:37" ht="18.75" thickBot="1" x14ac:dyDescent="0.4"/>
    <row r="553" spans="1:37" ht="27.75" customHeight="1" thickBot="1" x14ac:dyDescent="0.4">
      <c r="A553"/>
      <c r="B553" s="349" t="s">
        <v>131</v>
      </c>
      <c r="C553" s="350"/>
      <c r="D553" s="350"/>
      <c r="E553" s="350"/>
      <c r="F553" s="350"/>
      <c r="G553" s="351"/>
      <c r="H553" s="300">
        <f>SUM(H438)</f>
        <v>0</v>
      </c>
      <c r="I553" s="221"/>
      <c r="J553" s="222"/>
      <c r="K553"/>
      <c r="L553"/>
      <c r="M553"/>
      <c r="N553"/>
      <c r="O553"/>
      <c r="P553"/>
      <c r="Q553"/>
      <c r="R553"/>
      <c r="S553"/>
      <c r="T553"/>
      <c r="U553"/>
      <c r="V553"/>
      <c r="W553"/>
      <c r="X553"/>
      <c r="Y553"/>
      <c r="Z553"/>
      <c r="AA553"/>
      <c r="AB553"/>
      <c r="AC553"/>
      <c r="AD553"/>
      <c r="AE553"/>
      <c r="AF553"/>
      <c r="AG553"/>
      <c r="AH553"/>
      <c r="AI553"/>
      <c r="AJ553"/>
      <c r="AK553"/>
    </row>
    <row r="554" spans="1:37" ht="29.25" customHeight="1" thickBot="1" x14ac:dyDescent="0.4">
      <c r="A554" s="172"/>
      <c r="B554" s="306" t="s">
        <v>182</v>
      </c>
      <c r="C554" s="307"/>
      <c r="D554" s="307"/>
      <c r="E554" s="307"/>
      <c r="F554" s="307"/>
      <c r="G554" s="308"/>
      <c r="H554" s="289">
        <f>SUM(H548)</f>
        <v>0</v>
      </c>
    </row>
    <row r="557" spans="1:37" ht="18.75" x14ac:dyDescent="0.35">
      <c r="A557" s="162"/>
      <c r="B557" s="239"/>
      <c r="C557" s="239"/>
      <c r="D557" s="240" t="s">
        <v>187</v>
      </c>
      <c r="E557" s="239"/>
      <c r="F557" s="241"/>
      <c r="G557" s="242"/>
      <c r="H557" s="290"/>
      <c r="I557"/>
      <c r="J557"/>
      <c r="K557"/>
      <c r="L557"/>
      <c r="M557"/>
      <c r="N557"/>
      <c r="O557"/>
      <c r="P557"/>
      <c r="Q557"/>
      <c r="R557"/>
      <c r="S557"/>
      <c r="T557"/>
      <c r="U557"/>
      <c r="V557"/>
      <c r="W557"/>
      <c r="X557"/>
      <c r="Y557"/>
      <c r="Z557"/>
      <c r="AA557"/>
      <c r="AB557"/>
      <c r="AC557"/>
      <c r="AD557"/>
      <c r="AE557"/>
      <c r="AF557"/>
      <c r="AG557"/>
      <c r="AH557"/>
      <c r="AI557"/>
      <c r="AJ557"/>
      <c r="AK557"/>
    </row>
    <row r="558" spans="1:37" ht="18.75" x14ac:dyDescent="0.35">
      <c r="A558" s="162"/>
      <c r="B558" s="239"/>
      <c r="C558" s="239"/>
      <c r="D558" s="240" t="s">
        <v>188</v>
      </c>
      <c r="E558" s="239"/>
      <c r="F558" s="241"/>
      <c r="G558" s="242"/>
      <c r="H558" s="290"/>
      <c r="I558"/>
      <c r="J558"/>
      <c r="K558"/>
      <c r="L558"/>
      <c r="M558"/>
      <c r="N558"/>
      <c r="O558"/>
      <c r="P558"/>
      <c r="Q558"/>
      <c r="R558"/>
      <c r="S558"/>
      <c r="T558"/>
      <c r="U558"/>
      <c r="V558"/>
      <c r="W558"/>
      <c r="X558"/>
      <c r="Y558"/>
      <c r="Z558"/>
      <c r="AA558"/>
      <c r="AB558"/>
      <c r="AC558"/>
      <c r="AD558"/>
      <c r="AE558"/>
      <c r="AF558"/>
      <c r="AG558"/>
      <c r="AH558"/>
      <c r="AI558"/>
      <c r="AJ558"/>
      <c r="AK558"/>
    </row>
    <row r="559" spans="1:37" ht="18.75" x14ac:dyDescent="0.35">
      <c r="A559" s="162"/>
      <c r="B559" s="239"/>
      <c r="C559" s="239"/>
      <c r="D559" s="240" t="s">
        <v>189</v>
      </c>
      <c r="E559" s="239"/>
      <c r="F559" s="241"/>
      <c r="G559" s="242"/>
      <c r="H559" s="290"/>
      <c r="I559"/>
      <c r="J559"/>
      <c r="K559"/>
      <c r="L559"/>
      <c r="M559"/>
      <c r="N559"/>
      <c r="O559"/>
      <c r="P559"/>
      <c r="Q559"/>
      <c r="R559"/>
      <c r="S559"/>
      <c r="T559"/>
      <c r="U559"/>
      <c r="V559"/>
      <c r="W559"/>
      <c r="X559"/>
      <c r="Y559"/>
      <c r="Z559"/>
      <c r="AA559"/>
      <c r="AB559"/>
      <c r="AC559"/>
      <c r="AD559"/>
      <c r="AE559"/>
      <c r="AF559"/>
      <c r="AG559"/>
      <c r="AH559"/>
      <c r="AI559"/>
      <c r="AJ559"/>
      <c r="AK559"/>
    </row>
  </sheetData>
  <mergeCells count="176">
    <mergeCell ref="B429:G429"/>
    <mergeCell ref="B430:G430"/>
    <mergeCell ref="B431:G431"/>
    <mergeCell ref="B432:G432"/>
    <mergeCell ref="B433:G433"/>
    <mergeCell ref="B436:G436"/>
    <mergeCell ref="B20:H20"/>
    <mergeCell ref="B31:H31"/>
    <mergeCell ref="B32:H32"/>
    <mergeCell ref="B435:G435"/>
    <mergeCell ref="I335:K335"/>
    <mergeCell ref="B305:H305"/>
    <mergeCell ref="B306:H306"/>
    <mergeCell ref="B316:G316"/>
    <mergeCell ref="B319:B321"/>
    <mergeCell ref="C319:C321"/>
    <mergeCell ref="B325:G325"/>
    <mergeCell ref="B328:G328"/>
    <mergeCell ref="B399:G399"/>
    <mergeCell ref="I370:K370"/>
    <mergeCell ref="B338:H338"/>
    <mergeCell ref="B339:H339"/>
    <mergeCell ref="B350:G350"/>
    <mergeCell ref="B353:B355"/>
    <mergeCell ref="C353:C355"/>
    <mergeCell ref="B359:G359"/>
    <mergeCell ref="B363:G363"/>
    <mergeCell ref="D365:G365"/>
    <mergeCell ref="B346:G346"/>
    <mergeCell ref="B374:B383"/>
    <mergeCell ref="I303:K303"/>
    <mergeCell ref="B273:H273"/>
    <mergeCell ref="B274:H274"/>
    <mergeCell ref="B312:G312"/>
    <mergeCell ref="B284:G284"/>
    <mergeCell ref="B287:B289"/>
    <mergeCell ref="C287:C289"/>
    <mergeCell ref="B293:G293"/>
    <mergeCell ref="B296:G296"/>
    <mergeCell ref="I270:K270"/>
    <mergeCell ref="B239:H239"/>
    <mergeCell ref="B240:H240"/>
    <mergeCell ref="B280:G280"/>
    <mergeCell ref="B251:G251"/>
    <mergeCell ref="B254:B256"/>
    <mergeCell ref="C254:C256"/>
    <mergeCell ref="B260:G260"/>
    <mergeCell ref="B263:G263"/>
    <mergeCell ref="I237:K237"/>
    <mergeCell ref="B207:H207"/>
    <mergeCell ref="B208:H208"/>
    <mergeCell ref="B247:G247"/>
    <mergeCell ref="B218:G218"/>
    <mergeCell ref="B221:B223"/>
    <mergeCell ref="C221:C223"/>
    <mergeCell ref="B227:G227"/>
    <mergeCell ref="B230:G230"/>
    <mergeCell ref="I202:K202"/>
    <mergeCell ref="B172:H172"/>
    <mergeCell ref="B173:H173"/>
    <mergeCell ref="B214:G214"/>
    <mergeCell ref="B183:G183"/>
    <mergeCell ref="B186:B188"/>
    <mergeCell ref="C186:C188"/>
    <mergeCell ref="B192:G192"/>
    <mergeCell ref="B195:G195"/>
    <mergeCell ref="I167:K167"/>
    <mergeCell ref="B137:H137"/>
    <mergeCell ref="B138:H138"/>
    <mergeCell ref="B179:G179"/>
    <mergeCell ref="B148:G148"/>
    <mergeCell ref="B151:B153"/>
    <mergeCell ref="C151:C153"/>
    <mergeCell ref="B157:G157"/>
    <mergeCell ref="B160:G160"/>
    <mergeCell ref="I134:K134"/>
    <mergeCell ref="B103:H103"/>
    <mergeCell ref="B104:H104"/>
    <mergeCell ref="B144:G144"/>
    <mergeCell ref="B115:G115"/>
    <mergeCell ref="B118:B120"/>
    <mergeCell ref="C118:C120"/>
    <mergeCell ref="B124:G124"/>
    <mergeCell ref="B127:G127"/>
    <mergeCell ref="I65:K65"/>
    <mergeCell ref="D59:G59"/>
    <mergeCell ref="E30:G30"/>
    <mergeCell ref="D19:H19"/>
    <mergeCell ref="B39:G39"/>
    <mergeCell ref="B43:G43"/>
    <mergeCell ref="B53:G53"/>
    <mergeCell ref="B57:G57"/>
    <mergeCell ref="B46:B48"/>
    <mergeCell ref="C46:C48"/>
    <mergeCell ref="I100:K100"/>
    <mergeCell ref="B68:H68"/>
    <mergeCell ref="B69:H69"/>
    <mergeCell ref="B111:G111"/>
    <mergeCell ref="B75:G75"/>
    <mergeCell ref="B79:G79"/>
    <mergeCell ref="B82:B84"/>
    <mergeCell ref="C82:C84"/>
    <mergeCell ref="B89:G89"/>
    <mergeCell ref="B93:G93"/>
    <mergeCell ref="D13:H13"/>
    <mergeCell ref="B1:H1"/>
    <mergeCell ref="B2:H2"/>
    <mergeCell ref="D4:H4"/>
    <mergeCell ref="D5:H5"/>
    <mergeCell ref="D6:H6"/>
    <mergeCell ref="D7:H7"/>
    <mergeCell ref="D8:H8"/>
    <mergeCell ref="D9:H9"/>
    <mergeCell ref="D10:H10"/>
    <mergeCell ref="D11:H11"/>
    <mergeCell ref="D12:H12"/>
    <mergeCell ref="D447:H447"/>
    <mergeCell ref="D448:H448"/>
    <mergeCell ref="D449:H449"/>
    <mergeCell ref="D15:H15"/>
    <mergeCell ref="D16:H16"/>
    <mergeCell ref="D17:H17"/>
    <mergeCell ref="D18:H18"/>
    <mergeCell ref="D95:G95"/>
    <mergeCell ref="D129:G129"/>
    <mergeCell ref="D162:G162"/>
    <mergeCell ref="D197:G197"/>
    <mergeCell ref="D232:G232"/>
    <mergeCell ref="D265:G265"/>
    <mergeCell ref="D298:G298"/>
    <mergeCell ref="B417:G417"/>
    <mergeCell ref="B421:G421"/>
    <mergeCell ref="D330:G330"/>
    <mergeCell ref="B434:G434"/>
    <mergeCell ref="B438:G438"/>
    <mergeCell ref="B425:G425"/>
    <mergeCell ref="B426:G426"/>
    <mergeCell ref="B427:G427"/>
    <mergeCell ref="B428:G428"/>
    <mergeCell ref="B437:G437"/>
    <mergeCell ref="I548:K548"/>
    <mergeCell ref="B553:G553"/>
    <mergeCell ref="D459:H459"/>
    <mergeCell ref="B470:G470"/>
    <mergeCell ref="B477:G477"/>
    <mergeCell ref="B483:G483"/>
    <mergeCell ref="B491:G491"/>
    <mergeCell ref="B503:B510"/>
    <mergeCell ref="C503:C510"/>
    <mergeCell ref="F503:H503"/>
    <mergeCell ref="B512:G512"/>
    <mergeCell ref="B538:G538"/>
    <mergeCell ref="B554:G554"/>
    <mergeCell ref="B3:H3"/>
    <mergeCell ref="B514:B523"/>
    <mergeCell ref="C514:C523"/>
    <mergeCell ref="E515:H515"/>
    <mergeCell ref="G516:H523"/>
    <mergeCell ref="B524:G524"/>
    <mergeCell ref="D540:G540"/>
    <mergeCell ref="D450:H450"/>
    <mergeCell ref="D451:H451"/>
    <mergeCell ref="D452:H452"/>
    <mergeCell ref="D453:H453"/>
    <mergeCell ref="D454:H454"/>
    <mergeCell ref="D14:H14"/>
    <mergeCell ref="D455:H455"/>
    <mergeCell ref="D456:H456"/>
    <mergeCell ref="D457:H457"/>
    <mergeCell ref="D458:H458"/>
    <mergeCell ref="B441:H441"/>
    <mergeCell ref="B442:H442"/>
    <mergeCell ref="B443:H443"/>
    <mergeCell ref="D444:H444"/>
    <mergeCell ref="D445:H445"/>
    <mergeCell ref="D446:H446"/>
  </mergeCells>
  <phoneticPr fontId="8" type="noConversion"/>
  <pageMargins left="0.70866141732283472" right="0.70866141732283472" top="0.74803149606299213" bottom="0.74803149606299213" header="0.31496062992125984" footer="0.31496062992125984"/>
  <pageSetup paperSize="9" scale="58" fitToHeight="0" orientation="portrait" r:id="rId1"/>
  <headerFooter>
    <oddHeader>&amp;CБАРАЊЕ ЗА ПОНУДИ - Тендер 6 - Дел 3 - Анекс 1
Реф. Бр.: LRCP-9034-MK-RFB-A.2.1.6 - Тендер 6 -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headerFooter>
  <rowBreaks count="2" manualBreakCount="2">
    <brk id="43" max="7" man="1"/>
    <brk id="53"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7"/>
  <sheetViews>
    <sheetView tabSelected="1" zoomScaleNormal="100" zoomScaleSheetLayoutView="82" workbookViewId="0">
      <selection activeCell="F11" sqref="F11"/>
    </sheetView>
  </sheetViews>
  <sheetFormatPr defaultRowHeight="15.75" x14ac:dyDescent="0.25"/>
  <cols>
    <col min="1" max="1" width="6.28515625" customWidth="1"/>
    <col min="2" max="6" width="9.140625" style="3" customWidth="1"/>
    <col min="7" max="7" width="13.42578125" style="3" customWidth="1"/>
    <col min="8" max="8" width="23" style="3" customWidth="1"/>
    <col min="9" max="9" width="27.85546875" customWidth="1"/>
    <col min="10" max="10" width="22.140625" customWidth="1"/>
    <col min="249" max="249" width="6.28515625" customWidth="1"/>
    <col min="250" max="254" width="9.140625" customWidth="1"/>
    <col min="255" max="255" width="20.85546875" customWidth="1"/>
    <col min="256" max="256" width="25" customWidth="1"/>
    <col min="505" max="505" width="6.28515625" customWidth="1"/>
    <col min="506" max="510" width="9.140625" customWidth="1"/>
    <col min="511" max="511" width="20.85546875" customWidth="1"/>
    <col min="512" max="512" width="25" customWidth="1"/>
    <col min="761" max="761" width="6.28515625" customWidth="1"/>
    <col min="762" max="766" width="9.140625" customWidth="1"/>
    <col min="767" max="767" width="20.85546875" customWidth="1"/>
    <col min="768" max="768" width="25" customWidth="1"/>
    <col min="1017" max="1017" width="6.28515625" customWidth="1"/>
    <col min="1018" max="1022" width="9.140625" customWidth="1"/>
    <col min="1023" max="1023" width="20.85546875" customWidth="1"/>
    <col min="1024" max="1024" width="25" customWidth="1"/>
    <col min="1273" max="1273" width="6.28515625" customWidth="1"/>
    <col min="1274" max="1278" width="9.140625" customWidth="1"/>
    <col min="1279" max="1279" width="20.85546875" customWidth="1"/>
    <col min="1280" max="1280" width="25" customWidth="1"/>
    <col min="1529" max="1529" width="6.28515625" customWidth="1"/>
    <col min="1530" max="1534" width="9.140625" customWidth="1"/>
    <col min="1535" max="1535" width="20.85546875" customWidth="1"/>
    <col min="1536" max="1536" width="25" customWidth="1"/>
    <col min="1785" max="1785" width="6.28515625" customWidth="1"/>
    <col min="1786" max="1790" width="9.140625" customWidth="1"/>
    <col min="1791" max="1791" width="20.85546875" customWidth="1"/>
    <col min="1792" max="1792" width="25" customWidth="1"/>
    <col min="2041" max="2041" width="6.28515625" customWidth="1"/>
    <col min="2042" max="2046" width="9.140625" customWidth="1"/>
    <col min="2047" max="2047" width="20.85546875" customWidth="1"/>
    <col min="2048" max="2048" width="25" customWidth="1"/>
    <col min="2297" max="2297" width="6.28515625" customWidth="1"/>
    <col min="2298" max="2302" width="9.140625" customWidth="1"/>
    <col min="2303" max="2303" width="20.85546875" customWidth="1"/>
    <col min="2304" max="2304" width="25" customWidth="1"/>
    <col min="2553" max="2553" width="6.28515625" customWidth="1"/>
    <col min="2554" max="2558" width="9.140625" customWidth="1"/>
    <col min="2559" max="2559" width="20.85546875" customWidth="1"/>
    <col min="2560" max="2560" width="25" customWidth="1"/>
    <col min="2809" max="2809" width="6.28515625" customWidth="1"/>
    <col min="2810" max="2814" width="9.140625" customWidth="1"/>
    <col min="2815" max="2815" width="20.85546875" customWidth="1"/>
    <col min="2816" max="2816" width="25" customWidth="1"/>
    <col min="3065" max="3065" width="6.28515625" customWidth="1"/>
    <col min="3066" max="3070" width="9.140625" customWidth="1"/>
    <col min="3071" max="3071" width="20.85546875" customWidth="1"/>
    <col min="3072" max="3072" width="25" customWidth="1"/>
    <col min="3321" max="3321" width="6.28515625" customWidth="1"/>
    <col min="3322" max="3326" width="9.140625" customWidth="1"/>
    <col min="3327" max="3327" width="20.85546875" customWidth="1"/>
    <col min="3328" max="3328" width="25" customWidth="1"/>
    <col min="3577" max="3577" width="6.28515625" customWidth="1"/>
    <col min="3578" max="3582" width="9.140625" customWidth="1"/>
    <col min="3583" max="3583" width="20.85546875" customWidth="1"/>
    <col min="3584" max="3584" width="25" customWidth="1"/>
    <col min="3833" max="3833" width="6.28515625" customWidth="1"/>
    <col min="3834" max="3838" width="9.140625" customWidth="1"/>
    <col min="3839" max="3839" width="20.85546875" customWidth="1"/>
    <col min="3840" max="3840" width="25" customWidth="1"/>
    <col min="4089" max="4089" width="6.28515625" customWidth="1"/>
    <col min="4090" max="4094" width="9.140625" customWidth="1"/>
    <col min="4095" max="4095" width="20.85546875" customWidth="1"/>
    <col min="4096" max="4096" width="25" customWidth="1"/>
    <col min="4345" max="4345" width="6.28515625" customWidth="1"/>
    <col min="4346" max="4350" width="9.140625" customWidth="1"/>
    <col min="4351" max="4351" width="20.85546875" customWidth="1"/>
    <col min="4352" max="4352" width="25" customWidth="1"/>
    <col min="4601" max="4601" width="6.28515625" customWidth="1"/>
    <col min="4602" max="4606" width="9.140625" customWidth="1"/>
    <col min="4607" max="4607" width="20.85546875" customWidth="1"/>
    <col min="4608" max="4608" width="25" customWidth="1"/>
    <col min="4857" max="4857" width="6.28515625" customWidth="1"/>
    <col min="4858" max="4862" width="9.140625" customWidth="1"/>
    <col min="4863" max="4863" width="20.85546875" customWidth="1"/>
    <col min="4864" max="4864" width="25" customWidth="1"/>
    <col min="5113" max="5113" width="6.28515625" customWidth="1"/>
    <col min="5114" max="5118" width="9.140625" customWidth="1"/>
    <col min="5119" max="5119" width="20.85546875" customWidth="1"/>
    <col min="5120" max="5120" width="25" customWidth="1"/>
    <col min="5369" max="5369" width="6.28515625" customWidth="1"/>
    <col min="5370" max="5374" width="9.140625" customWidth="1"/>
    <col min="5375" max="5375" width="20.85546875" customWidth="1"/>
    <col min="5376" max="5376" width="25" customWidth="1"/>
    <col min="5625" max="5625" width="6.28515625" customWidth="1"/>
    <col min="5626" max="5630" width="9.140625" customWidth="1"/>
    <col min="5631" max="5631" width="20.85546875" customWidth="1"/>
    <col min="5632" max="5632" width="25" customWidth="1"/>
    <col min="5881" max="5881" width="6.28515625" customWidth="1"/>
    <col min="5882" max="5886" width="9.140625" customWidth="1"/>
    <col min="5887" max="5887" width="20.85546875" customWidth="1"/>
    <col min="5888" max="5888" width="25" customWidth="1"/>
    <col min="6137" max="6137" width="6.28515625" customWidth="1"/>
    <col min="6138" max="6142" width="9.140625" customWidth="1"/>
    <col min="6143" max="6143" width="20.85546875" customWidth="1"/>
    <col min="6144" max="6144" width="25" customWidth="1"/>
    <col min="6393" max="6393" width="6.28515625" customWidth="1"/>
    <col min="6394" max="6398" width="9.140625" customWidth="1"/>
    <col min="6399" max="6399" width="20.85546875" customWidth="1"/>
    <col min="6400" max="6400" width="25" customWidth="1"/>
    <col min="6649" max="6649" width="6.28515625" customWidth="1"/>
    <col min="6650" max="6654" width="9.140625" customWidth="1"/>
    <col min="6655" max="6655" width="20.85546875" customWidth="1"/>
    <col min="6656" max="6656" width="25" customWidth="1"/>
    <col min="6905" max="6905" width="6.28515625" customWidth="1"/>
    <col min="6906" max="6910" width="9.140625" customWidth="1"/>
    <col min="6911" max="6911" width="20.85546875" customWidth="1"/>
    <col min="6912" max="6912" width="25" customWidth="1"/>
    <col min="7161" max="7161" width="6.28515625" customWidth="1"/>
    <col min="7162" max="7166" width="9.140625" customWidth="1"/>
    <col min="7167" max="7167" width="20.85546875" customWidth="1"/>
    <col min="7168" max="7168" width="25" customWidth="1"/>
    <col min="7417" max="7417" width="6.28515625" customWidth="1"/>
    <col min="7418" max="7422" width="9.140625" customWidth="1"/>
    <col min="7423" max="7423" width="20.85546875" customWidth="1"/>
    <col min="7424" max="7424" width="25" customWidth="1"/>
    <col min="7673" max="7673" width="6.28515625" customWidth="1"/>
    <col min="7674" max="7678" width="9.140625" customWidth="1"/>
    <col min="7679" max="7679" width="20.85546875" customWidth="1"/>
    <col min="7680" max="7680" width="25" customWidth="1"/>
    <col min="7929" max="7929" width="6.28515625" customWidth="1"/>
    <col min="7930" max="7934" width="9.140625" customWidth="1"/>
    <col min="7935" max="7935" width="20.85546875" customWidth="1"/>
    <col min="7936" max="7936" width="25" customWidth="1"/>
    <col min="8185" max="8185" width="6.28515625" customWidth="1"/>
    <col min="8186" max="8190" width="9.140625" customWidth="1"/>
    <col min="8191" max="8191" width="20.85546875" customWidth="1"/>
    <col min="8192" max="8192" width="25" customWidth="1"/>
    <col min="8441" max="8441" width="6.28515625" customWidth="1"/>
    <col min="8442" max="8446" width="9.140625" customWidth="1"/>
    <col min="8447" max="8447" width="20.85546875" customWidth="1"/>
    <col min="8448" max="8448" width="25" customWidth="1"/>
    <col min="8697" max="8697" width="6.28515625" customWidth="1"/>
    <col min="8698" max="8702" width="9.140625" customWidth="1"/>
    <col min="8703" max="8703" width="20.85546875" customWidth="1"/>
    <col min="8704" max="8704" width="25" customWidth="1"/>
    <col min="8953" max="8953" width="6.28515625" customWidth="1"/>
    <col min="8954" max="8958" width="9.140625" customWidth="1"/>
    <col min="8959" max="8959" width="20.85546875" customWidth="1"/>
    <col min="8960" max="8960" width="25" customWidth="1"/>
    <col min="9209" max="9209" width="6.28515625" customWidth="1"/>
    <col min="9210" max="9214" width="9.140625" customWidth="1"/>
    <col min="9215" max="9215" width="20.85546875" customWidth="1"/>
    <col min="9216" max="9216" width="25" customWidth="1"/>
    <col min="9465" max="9465" width="6.28515625" customWidth="1"/>
    <col min="9466" max="9470" width="9.140625" customWidth="1"/>
    <col min="9471" max="9471" width="20.85546875" customWidth="1"/>
    <col min="9472" max="9472" width="25" customWidth="1"/>
    <col min="9721" max="9721" width="6.28515625" customWidth="1"/>
    <col min="9722" max="9726" width="9.140625" customWidth="1"/>
    <col min="9727" max="9727" width="20.85546875" customWidth="1"/>
    <col min="9728" max="9728" width="25" customWidth="1"/>
    <col min="9977" max="9977" width="6.28515625" customWidth="1"/>
    <col min="9978" max="9982" width="9.140625" customWidth="1"/>
    <col min="9983" max="9983" width="20.85546875" customWidth="1"/>
    <col min="9984" max="9984" width="25" customWidth="1"/>
    <col min="10233" max="10233" width="6.28515625" customWidth="1"/>
    <col min="10234" max="10238" width="9.140625" customWidth="1"/>
    <col min="10239" max="10239" width="20.85546875" customWidth="1"/>
    <col min="10240" max="10240" width="25" customWidth="1"/>
    <col min="10489" max="10489" width="6.28515625" customWidth="1"/>
    <col min="10490" max="10494" width="9.140625" customWidth="1"/>
    <col min="10495" max="10495" width="20.85546875" customWidth="1"/>
    <col min="10496" max="10496" width="25" customWidth="1"/>
    <col min="10745" max="10745" width="6.28515625" customWidth="1"/>
    <col min="10746" max="10750" width="9.140625" customWidth="1"/>
    <col min="10751" max="10751" width="20.85546875" customWidth="1"/>
    <col min="10752" max="10752" width="25" customWidth="1"/>
    <col min="11001" max="11001" width="6.28515625" customWidth="1"/>
    <col min="11002" max="11006" width="9.140625" customWidth="1"/>
    <col min="11007" max="11007" width="20.85546875" customWidth="1"/>
    <col min="11008" max="11008" width="25" customWidth="1"/>
    <col min="11257" max="11257" width="6.28515625" customWidth="1"/>
    <col min="11258" max="11262" width="9.140625" customWidth="1"/>
    <col min="11263" max="11263" width="20.85546875" customWidth="1"/>
    <col min="11264" max="11264" width="25" customWidth="1"/>
    <col min="11513" max="11513" width="6.28515625" customWidth="1"/>
    <col min="11514" max="11518" width="9.140625" customWidth="1"/>
    <col min="11519" max="11519" width="20.85546875" customWidth="1"/>
    <col min="11520" max="11520" width="25" customWidth="1"/>
    <col min="11769" max="11769" width="6.28515625" customWidth="1"/>
    <col min="11770" max="11774" width="9.140625" customWidth="1"/>
    <col min="11775" max="11775" width="20.85546875" customWidth="1"/>
    <col min="11776" max="11776" width="25" customWidth="1"/>
    <col min="12025" max="12025" width="6.28515625" customWidth="1"/>
    <col min="12026" max="12030" width="9.140625" customWidth="1"/>
    <col min="12031" max="12031" width="20.85546875" customWidth="1"/>
    <col min="12032" max="12032" width="25" customWidth="1"/>
    <col min="12281" max="12281" width="6.28515625" customWidth="1"/>
    <col min="12282" max="12286" width="9.140625" customWidth="1"/>
    <col min="12287" max="12287" width="20.85546875" customWidth="1"/>
    <col min="12288" max="12288" width="25" customWidth="1"/>
    <col min="12537" max="12537" width="6.28515625" customWidth="1"/>
    <col min="12538" max="12542" width="9.140625" customWidth="1"/>
    <col min="12543" max="12543" width="20.85546875" customWidth="1"/>
    <col min="12544" max="12544" width="25" customWidth="1"/>
    <col min="12793" max="12793" width="6.28515625" customWidth="1"/>
    <col min="12794" max="12798" width="9.140625" customWidth="1"/>
    <col min="12799" max="12799" width="20.85546875" customWidth="1"/>
    <col min="12800" max="12800" width="25" customWidth="1"/>
    <col min="13049" max="13049" width="6.28515625" customWidth="1"/>
    <col min="13050" max="13054" width="9.140625" customWidth="1"/>
    <col min="13055" max="13055" width="20.85546875" customWidth="1"/>
    <col min="13056" max="13056" width="25" customWidth="1"/>
    <col min="13305" max="13305" width="6.28515625" customWidth="1"/>
    <col min="13306" max="13310" width="9.140625" customWidth="1"/>
    <col min="13311" max="13311" width="20.85546875" customWidth="1"/>
    <col min="13312" max="13312" width="25" customWidth="1"/>
    <col min="13561" max="13561" width="6.28515625" customWidth="1"/>
    <col min="13562" max="13566" width="9.140625" customWidth="1"/>
    <col min="13567" max="13567" width="20.85546875" customWidth="1"/>
    <col min="13568" max="13568" width="25" customWidth="1"/>
    <col min="13817" max="13817" width="6.28515625" customWidth="1"/>
    <col min="13818" max="13822" width="9.140625" customWidth="1"/>
    <col min="13823" max="13823" width="20.85546875" customWidth="1"/>
    <col min="13824" max="13824" width="25" customWidth="1"/>
    <col min="14073" max="14073" width="6.28515625" customWidth="1"/>
    <col min="14074" max="14078" width="9.140625" customWidth="1"/>
    <col min="14079" max="14079" width="20.85546875" customWidth="1"/>
    <col min="14080" max="14080" width="25" customWidth="1"/>
    <col min="14329" max="14329" width="6.28515625" customWidth="1"/>
    <col min="14330" max="14334" width="9.140625" customWidth="1"/>
    <col min="14335" max="14335" width="20.85546875" customWidth="1"/>
    <col min="14336" max="14336" width="25" customWidth="1"/>
    <col min="14585" max="14585" width="6.28515625" customWidth="1"/>
    <col min="14586" max="14590" width="9.140625" customWidth="1"/>
    <col min="14591" max="14591" width="20.85546875" customWidth="1"/>
    <col min="14592" max="14592" width="25" customWidth="1"/>
    <col min="14841" max="14841" width="6.28515625" customWidth="1"/>
    <col min="14842" max="14846" width="9.140625" customWidth="1"/>
    <col min="14847" max="14847" width="20.85546875" customWidth="1"/>
    <col min="14848" max="14848" width="25" customWidth="1"/>
    <col min="15097" max="15097" width="6.28515625" customWidth="1"/>
    <col min="15098" max="15102" width="9.140625" customWidth="1"/>
    <col min="15103" max="15103" width="20.85546875" customWidth="1"/>
    <col min="15104" max="15104" width="25" customWidth="1"/>
    <col min="15353" max="15353" width="6.28515625" customWidth="1"/>
    <col min="15354" max="15358" width="9.140625" customWidth="1"/>
    <col min="15359" max="15359" width="20.85546875" customWidth="1"/>
    <col min="15360" max="15360" width="25" customWidth="1"/>
    <col min="15609" max="15609" width="6.28515625" customWidth="1"/>
    <col min="15610" max="15614" width="9.140625" customWidth="1"/>
    <col min="15615" max="15615" width="20.85546875" customWidth="1"/>
    <col min="15616" max="15616" width="25" customWidth="1"/>
    <col min="15865" max="15865" width="6.28515625" customWidth="1"/>
    <col min="15866" max="15870" width="9.140625" customWidth="1"/>
    <col min="15871" max="15871" width="20.85546875" customWidth="1"/>
    <col min="15872" max="15872" width="25" customWidth="1"/>
    <col min="16121" max="16121" width="6.28515625" customWidth="1"/>
    <col min="16122" max="16126" width="9.140625" customWidth="1"/>
    <col min="16127" max="16127" width="20.85546875" customWidth="1"/>
    <col min="16128" max="16128" width="25" customWidth="1"/>
  </cols>
  <sheetData>
    <row r="1" spans="1:37" ht="22.5" customHeight="1" thickBot="1" x14ac:dyDescent="0.3"/>
    <row r="2" spans="1:37" ht="93.75" customHeight="1" thickBot="1" x14ac:dyDescent="0.3">
      <c r="B2" s="401" t="s">
        <v>236</v>
      </c>
      <c r="C2" s="402"/>
      <c r="D2" s="402"/>
      <c r="E2" s="402"/>
      <c r="F2" s="402"/>
      <c r="G2" s="402"/>
      <c r="H2" s="402"/>
      <c r="I2" s="402"/>
      <c r="J2" s="403"/>
    </row>
    <row r="3" spans="1:37" ht="19.5" thickBot="1" x14ac:dyDescent="0.3">
      <c r="B3" s="404" t="s">
        <v>237</v>
      </c>
      <c r="C3" s="405"/>
      <c r="D3" s="405"/>
      <c r="E3" s="405"/>
      <c r="F3" s="405"/>
      <c r="G3" s="405"/>
      <c r="H3" s="405"/>
      <c r="I3" s="405"/>
      <c r="J3" s="406"/>
    </row>
    <row r="4" spans="1:37" ht="38.25" thickBot="1" x14ac:dyDescent="0.3">
      <c r="B4" s="407"/>
      <c r="C4" s="408"/>
      <c r="D4" s="408"/>
      <c r="E4" s="408"/>
      <c r="F4" s="408"/>
      <c r="G4" s="409"/>
      <c r="H4" s="19" t="s">
        <v>59</v>
      </c>
      <c r="I4" s="21" t="s">
        <v>261</v>
      </c>
      <c r="J4" s="19" t="s">
        <v>58</v>
      </c>
    </row>
    <row r="5" spans="1:37" ht="39" customHeight="1" thickBot="1" x14ac:dyDescent="0.4">
      <c r="B5" s="410" t="s">
        <v>191</v>
      </c>
      <c r="C5" s="411"/>
      <c r="D5" s="411"/>
      <c r="E5" s="411"/>
      <c r="F5" s="411"/>
      <c r="G5" s="412"/>
      <c r="H5" s="20">
        <f>SUM('Општина Битола'!H553)</f>
        <v>0</v>
      </c>
      <c r="I5" s="299">
        <f>H5*10%</f>
        <v>0</v>
      </c>
      <c r="J5" s="22">
        <f>H5+I5</f>
        <v>0</v>
      </c>
    </row>
    <row r="6" spans="1:37" ht="29.25" customHeight="1" thickBot="1" x14ac:dyDescent="0.4">
      <c r="A6" s="2"/>
      <c r="B6" s="413" t="s">
        <v>190</v>
      </c>
      <c r="C6" s="414"/>
      <c r="D6" s="414"/>
      <c r="E6" s="414"/>
      <c r="F6" s="414"/>
      <c r="G6" s="415"/>
      <c r="H6" s="41">
        <f>SUM('Општина Битола'!H554)</f>
        <v>0</v>
      </c>
      <c r="I6" s="299">
        <f>H6*10%</f>
        <v>0</v>
      </c>
      <c r="J6" s="22">
        <f>H6+I6</f>
        <v>0</v>
      </c>
      <c r="K6" s="1"/>
      <c r="L6" s="1"/>
      <c r="M6" s="1"/>
      <c r="N6" s="1"/>
      <c r="O6" s="1"/>
      <c r="P6" s="1"/>
      <c r="Q6" s="1"/>
      <c r="R6" s="1"/>
      <c r="S6" s="1"/>
      <c r="T6" s="1"/>
      <c r="U6" s="1"/>
      <c r="V6" s="1"/>
      <c r="W6" s="1"/>
      <c r="X6" s="1"/>
      <c r="Y6" s="1"/>
      <c r="Z6" s="1"/>
      <c r="AA6" s="1"/>
      <c r="AB6" s="1"/>
      <c r="AC6" s="1"/>
      <c r="AD6" s="1"/>
      <c r="AE6" s="1"/>
      <c r="AF6" s="1"/>
      <c r="AG6" s="1"/>
      <c r="AH6" s="1"/>
      <c r="AI6" s="1"/>
      <c r="AJ6" s="1"/>
      <c r="AK6" s="1"/>
    </row>
    <row r="7" spans="1:37" ht="33" customHeight="1" thickBot="1" x14ac:dyDescent="0.4">
      <c r="B7" s="398" t="s">
        <v>60</v>
      </c>
      <c r="C7" s="399"/>
      <c r="D7" s="399"/>
      <c r="E7" s="399"/>
      <c r="F7" s="399"/>
      <c r="G7" s="399"/>
      <c r="H7" s="399"/>
      <c r="I7" s="400"/>
      <c r="J7" s="18">
        <f>SUM(J5:J6)</f>
        <v>0</v>
      </c>
    </row>
  </sheetData>
  <mergeCells count="6">
    <mergeCell ref="B7:I7"/>
    <mergeCell ref="B2:J2"/>
    <mergeCell ref="B3:J3"/>
    <mergeCell ref="B4:G4"/>
    <mergeCell ref="B5:G5"/>
    <mergeCell ref="B6:G6"/>
  </mergeCells>
  <phoneticPr fontId="8" type="noConversion"/>
  <pageMargins left="0.70866141732283472" right="0.70866141732283472" top="0.74803149606299213" bottom="0.74803149606299213" header="0.31496062992125984" footer="0.31496062992125984"/>
  <pageSetup paperSize="9" scale="22" fitToHeight="0" orientation="portrait" r:id="rId1"/>
  <headerFooter>
    <oddHeader>&amp;CБАРАЊЕ ЗА ПОНУДИ - Тендер 6 - Дел 3- АНЕКС БР. 1
Реф. Бр.: LRCP-9034-MK-RFB-A.2.1.6 - Тендер 6 -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&amp;LРекапитулар за Тендер 6 Дел  3&amp;R&amp;P/&amp;N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Општина Битола</vt:lpstr>
      <vt:lpstr>Тендер6-Дел 3-Рекапитулар</vt:lpstr>
      <vt:lpstr>'Општина Битола'!Print_Area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User</cp:lastModifiedBy>
  <cp:lastPrinted>2023-06-20T07:36:37Z</cp:lastPrinted>
  <dcterms:created xsi:type="dcterms:W3CDTF">2021-09-06T05:13:51Z</dcterms:created>
  <dcterms:modified xsi:type="dcterms:W3CDTF">2023-06-20T07:36:52Z</dcterms:modified>
</cp:coreProperties>
</file>